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595" windowHeight="6660" activeTab="0"/>
  </bookViews>
  <sheets>
    <sheet name="Carteles Cine" sheetId="1" r:id="rId1"/>
  </sheets>
  <definedNames>
    <definedName name="_xlnm.Print_Area" localSheetId="0">'Carteles Cine'!$A$1:$K$100</definedName>
  </definedNames>
  <calcPr fullCalcOnLoad="1"/>
</workbook>
</file>

<file path=xl/sharedStrings.xml><?xml version="1.0" encoding="utf-8"?>
<sst xmlns="http://schemas.openxmlformats.org/spreadsheetml/2006/main" count="21" uniqueCount="21">
  <si>
    <t>ACIERTOS</t>
  </si>
  <si>
    <t>http://www.universotv.com/</t>
  </si>
  <si>
    <t>BLÑ</t>
  </si>
  <si>
    <t>(No pongas acentos)</t>
  </si>
  <si>
    <t xml:space="preserve">    de     100</t>
  </si>
  <si>
    <t>la mision</t>
  </si>
  <si>
    <t>armageddon</t>
  </si>
  <si>
    <t>flashdance</t>
  </si>
  <si>
    <t>la vida es bella</t>
  </si>
  <si>
    <t>kill bill</t>
  </si>
  <si>
    <t>matrix</t>
  </si>
  <si>
    <t>pearl harbor</t>
  </si>
  <si>
    <t>la boda de mi mejor amigo</t>
  </si>
  <si>
    <t>la trampa</t>
  </si>
  <si>
    <t>top gun</t>
  </si>
  <si>
    <t>titanic</t>
  </si>
  <si>
    <t>troya</t>
  </si>
  <si>
    <t>x men</t>
  </si>
  <si>
    <t>cara a cara</t>
  </si>
  <si>
    <t>arma letal 4</t>
  </si>
  <si>
    <t>11:14</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</si>
</sst>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E+00"/>
  </numFmts>
  <fonts count="14">
    <font>
      <sz val="10"/>
      <name val="Arial"/>
      <family val="0"/>
    </font>
    <font>
      <b/>
      <sz val="10"/>
      <name val="Arial"/>
      <family val="2"/>
    </font>
    <font>
      <b/>
      <sz val="10"/>
      <color indexed="9"/>
      <name val="Arial"/>
      <family val="2"/>
    </font>
    <font>
      <b/>
      <sz val="16"/>
      <color indexed="9"/>
      <name val="Arial"/>
      <family val="2"/>
    </font>
    <font>
      <b/>
      <sz val="12"/>
      <color indexed="9"/>
      <name val="Arial"/>
      <family val="2"/>
    </font>
    <font>
      <b/>
      <sz val="8"/>
      <color indexed="9"/>
      <name val="Times New Roman"/>
      <family val="1"/>
    </font>
    <font>
      <u val="single"/>
      <sz val="10"/>
      <color indexed="12"/>
      <name val="Arial"/>
      <family val="0"/>
    </font>
    <font>
      <b/>
      <u val="single"/>
      <sz val="10"/>
      <color indexed="9"/>
      <name val="Arial"/>
      <family val="2"/>
    </font>
    <font>
      <u val="single"/>
      <sz val="10"/>
      <color indexed="36"/>
      <name val="Arial"/>
      <family val="0"/>
    </font>
    <font>
      <sz val="9"/>
      <name val="Arial"/>
      <family val="2"/>
    </font>
    <font>
      <b/>
      <u val="single"/>
      <sz val="16"/>
      <color indexed="9"/>
      <name val="Arial"/>
      <family val="2"/>
    </font>
    <font>
      <b/>
      <u val="single"/>
      <sz val="8"/>
      <color indexed="9"/>
      <name val="Arial"/>
      <family val="2"/>
    </font>
    <font>
      <b/>
      <sz val="14"/>
      <color indexed="9"/>
      <name val="Arial"/>
      <family val="2"/>
    </font>
    <font>
      <sz val="8"/>
      <name val="Arial"/>
      <family val="2"/>
    </font>
  </fonts>
  <fills count="4">
    <fill>
      <patternFill/>
    </fill>
    <fill>
      <patternFill patternType="gray125"/>
    </fill>
    <fill>
      <patternFill patternType="solid">
        <fgColor indexed="54"/>
        <bgColor indexed="64"/>
      </patternFill>
    </fill>
    <fill>
      <patternFill patternType="solid">
        <fgColor indexed="9"/>
        <bgColor indexed="64"/>
      </patternFill>
    </fill>
  </fills>
  <borders count="2">
    <border>
      <left/>
      <right/>
      <top/>
      <bottom/>
      <diagonal/>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2" borderId="0" xfId="0" applyFill="1" applyAlignment="1">
      <alignment/>
    </xf>
    <xf numFmtId="0" fontId="2" fillId="2" borderId="0" xfId="0" applyFont="1" applyFill="1" applyAlignment="1">
      <alignment horizontal="left"/>
    </xf>
    <xf numFmtId="0" fontId="0" fillId="0" borderId="0" xfId="0" applyFill="1" applyAlignment="1">
      <alignment/>
    </xf>
    <xf numFmtId="0" fontId="0" fillId="0" borderId="0" xfId="0" applyFill="1" applyAlignment="1" applyProtection="1">
      <alignment/>
      <protection hidden="1"/>
    </xf>
    <xf numFmtId="0" fontId="0" fillId="0" borderId="0" xfId="0" applyAlignment="1" applyProtection="1">
      <alignment/>
      <protection hidden="1"/>
    </xf>
    <xf numFmtId="0" fontId="4" fillId="2" borderId="0" xfId="0" applyFont="1" applyFill="1" applyAlignment="1">
      <alignment horizontal="center" vertical="center"/>
    </xf>
    <xf numFmtId="0" fontId="3" fillId="2" borderId="0" xfId="0" applyFont="1" applyFill="1" applyAlignment="1">
      <alignment horizontal="right" vertical="top"/>
    </xf>
    <xf numFmtId="9" fontId="3" fillId="2" borderId="0" xfId="0" applyNumberFormat="1" applyFont="1" applyFill="1" applyAlignment="1" applyProtection="1">
      <alignment horizontal="right" vertical="center"/>
      <protection hidden="1"/>
    </xf>
    <xf numFmtId="0" fontId="5" fillId="2" borderId="0" xfId="0" applyFont="1" applyFill="1" applyAlignment="1">
      <alignment horizontal="left" vertical="center"/>
    </xf>
    <xf numFmtId="0" fontId="0" fillId="3" borderId="0" xfId="0" applyFill="1" applyAlignment="1">
      <alignment/>
    </xf>
    <xf numFmtId="0" fontId="1" fillId="3" borderId="0" xfId="0" applyFont="1" applyFill="1" applyAlignment="1">
      <alignment horizontal="center"/>
    </xf>
    <xf numFmtId="0" fontId="1" fillId="3" borderId="0" xfId="0" applyFont="1" applyFill="1" applyBorder="1" applyAlignment="1">
      <alignment horizontal="center" vertical="center"/>
    </xf>
    <xf numFmtId="0" fontId="0" fillId="3" borderId="1" xfId="0" applyFill="1" applyBorder="1" applyAlignment="1" applyProtection="1">
      <alignment horizontal="center"/>
      <protection hidden="1"/>
    </xf>
    <xf numFmtId="0" fontId="0" fillId="3" borderId="0" xfId="0" applyFill="1" applyBorder="1" applyAlignment="1">
      <alignment/>
    </xf>
    <xf numFmtId="0" fontId="0" fillId="0" borderId="0" xfId="0" applyFont="1" applyFill="1" applyAlignment="1" applyProtection="1">
      <alignment/>
      <protection hidden="1"/>
    </xf>
    <xf numFmtId="0" fontId="9" fillId="3" borderId="0" xfId="0" applyFont="1" applyFill="1" applyAlignment="1">
      <alignment/>
    </xf>
    <xf numFmtId="1" fontId="3" fillId="2" borderId="0" xfId="0" applyNumberFormat="1" applyFont="1" applyFill="1" applyAlignment="1" applyProtection="1">
      <alignment horizontal="center"/>
      <protection hidden="1"/>
    </xf>
    <xf numFmtId="0" fontId="10" fillId="2" borderId="0" xfId="0" applyFont="1" applyFill="1" applyAlignment="1">
      <alignment horizontal="right" vertical="top"/>
    </xf>
    <xf numFmtId="0" fontId="10" fillId="2" borderId="0" xfId="0" applyFont="1" applyFill="1" applyAlignment="1">
      <alignment horizontal="center"/>
    </xf>
    <xf numFmtId="0" fontId="3" fillId="2" borderId="0" xfId="0" applyFont="1" applyFill="1" applyAlignment="1" applyProtection="1">
      <alignment horizontal="center" vertical="center"/>
      <protection hidden="1"/>
    </xf>
    <xf numFmtId="0" fontId="0" fillId="3" borderId="1" xfId="0" applyFill="1" applyBorder="1" applyAlignment="1">
      <alignment/>
    </xf>
    <xf numFmtId="0" fontId="5" fillId="2" borderId="0" xfId="0" applyFont="1" applyFill="1" applyAlignment="1">
      <alignment horizontal="center" vertical="center"/>
    </xf>
    <xf numFmtId="9" fontId="4" fillId="2" borderId="0" xfId="0" applyNumberFormat="1" applyFont="1" applyFill="1" applyAlignment="1">
      <alignment horizontal="center" vertical="top"/>
    </xf>
    <xf numFmtId="0" fontId="7" fillId="2" borderId="0" xfId="20" applyFont="1" applyFill="1" applyAlignment="1">
      <alignment/>
    </xf>
    <xf numFmtId="0" fontId="7" fillId="2" borderId="0" xfId="20" applyFont="1" applyFill="1" applyAlignment="1">
      <alignment horizontal="left"/>
    </xf>
    <xf numFmtId="0" fontId="0" fillId="2" borderId="0" xfId="0" applyFill="1" applyAlignment="1" applyProtection="1">
      <alignment/>
      <protection locked="0"/>
    </xf>
    <xf numFmtId="0" fontId="7" fillId="2" borderId="0" xfId="20" applyFont="1" applyFill="1" applyAlignment="1" applyProtection="1">
      <alignment horizontal="left" indent="1"/>
      <protection locked="0"/>
    </xf>
    <xf numFmtId="0" fontId="7" fillId="2" borderId="0" xfId="20" applyFont="1" applyFill="1" applyAlignment="1" applyProtection="1">
      <alignment/>
      <protection locked="0"/>
    </xf>
    <xf numFmtId="0" fontId="11" fillId="2" borderId="0" xfId="20" applyFont="1" applyFill="1" applyAlignment="1" applyProtection="1">
      <alignment/>
      <protection locked="0"/>
    </xf>
    <xf numFmtId="1" fontId="0" fillId="0" borderId="0" xfId="0" applyNumberFormat="1" applyFill="1" applyAlignment="1" applyProtection="1">
      <alignment/>
      <protection hidden="1"/>
    </xf>
    <xf numFmtId="1" fontId="12" fillId="2" borderId="0" xfId="0" applyNumberFormat="1" applyFont="1" applyFill="1" applyAlignment="1">
      <alignment horizontal="left"/>
    </xf>
    <xf numFmtId="1" fontId="12" fillId="2" borderId="0" xfId="0" applyNumberFormat="1" applyFont="1" applyFill="1" applyAlignment="1">
      <alignment horizontal="right"/>
    </xf>
    <xf numFmtId="0" fontId="13" fillId="3" borderId="1" xfId="0" applyFont="1" applyFill="1" applyBorder="1" applyAlignment="1" applyProtection="1">
      <alignment horizontal="center" vertical="center" shrinkToFit="1"/>
      <protection locked="0"/>
    </xf>
    <xf numFmtId="49" fontId="13" fillId="3" borderId="1" xfId="0" applyNumberFormat="1" applyFont="1" applyFill="1" applyBorder="1" applyAlignment="1" applyProtection="1">
      <alignment horizontal="center" vertical="center" shrinkToFi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font>
      <fill>
        <patternFill>
          <bgColor rgb="FF99CC00"/>
        </patternFill>
      </fill>
      <border/>
    </dxf>
    <dxf>
      <font>
        <b/>
        <i val="0"/>
      </font>
      <fill>
        <patternFill>
          <bgColor rgb="FFFFFF99"/>
        </patternFill>
      </fill>
      <border/>
    </dxf>
    <dxf>
      <font>
        <b/>
        <i val="0"/>
        <color rgb="FFFF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7.jpeg" /><Relationship Id="rId6" Type="http://schemas.openxmlformats.org/officeDocument/2006/relationships/image" Target="../media/image9.jpeg" /><Relationship Id="rId7" Type="http://schemas.openxmlformats.org/officeDocument/2006/relationships/image" Target="../media/image11.jpeg" /><Relationship Id="rId8" Type="http://schemas.openxmlformats.org/officeDocument/2006/relationships/image" Target="../media/image10.jpeg" /><Relationship Id="rId9" Type="http://schemas.openxmlformats.org/officeDocument/2006/relationships/image" Target="../media/image12.jpeg" /><Relationship Id="rId10" Type="http://schemas.openxmlformats.org/officeDocument/2006/relationships/image" Target="../media/image13.jpeg" /><Relationship Id="rId11" Type="http://schemas.openxmlformats.org/officeDocument/2006/relationships/image" Target="../media/image14.jpeg" /><Relationship Id="rId12" Type="http://schemas.openxmlformats.org/officeDocument/2006/relationships/image" Target="../media/image15.jpeg" /><Relationship Id="rId13" Type="http://schemas.openxmlformats.org/officeDocument/2006/relationships/image" Target="../media/image16.jpeg" /><Relationship Id="rId14" Type="http://schemas.openxmlformats.org/officeDocument/2006/relationships/image" Target="../media/image17.jpeg" /><Relationship Id="rId15" Type="http://schemas.openxmlformats.org/officeDocument/2006/relationships/image" Target="../media/image18.jpeg" /><Relationship Id="rId16" Type="http://schemas.openxmlformats.org/officeDocument/2006/relationships/image" Target="../media/image19.jpeg" /><Relationship Id="rId17" Type="http://schemas.openxmlformats.org/officeDocument/2006/relationships/image" Target="../media/image20.jpeg" /><Relationship Id="rId18" Type="http://schemas.openxmlformats.org/officeDocument/2006/relationships/image" Target="../media/image21.jpeg" /><Relationship Id="rId19" Type="http://schemas.openxmlformats.org/officeDocument/2006/relationships/image" Target="../media/image22.jpeg" /><Relationship Id="rId20" Type="http://schemas.openxmlformats.org/officeDocument/2006/relationships/image" Target="../media/image23.jpeg" /><Relationship Id="rId21" Type="http://schemas.openxmlformats.org/officeDocument/2006/relationships/image" Target="../media/image24.jpeg" /><Relationship Id="rId22" Type="http://schemas.openxmlformats.org/officeDocument/2006/relationships/image" Target="../media/image25.jpeg" /><Relationship Id="rId23" Type="http://schemas.openxmlformats.org/officeDocument/2006/relationships/image" Target="../media/image26.jpeg" /><Relationship Id="rId24" Type="http://schemas.openxmlformats.org/officeDocument/2006/relationships/image" Target="../media/image27.jpeg" /><Relationship Id="rId25" Type="http://schemas.openxmlformats.org/officeDocument/2006/relationships/image" Target="../media/image28.jpeg" /><Relationship Id="rId26" Type="http://schemas.openxmlformats.org/officeDocument/2006/relationships/image" Target="../media/image29.jpeg" /><Relationship Id="rId27" Type="http://schemas.openxmlformats.org/officeDocument/2006/relationships/image" Target="../media/image30.jpeg" /><Relationship Id="rId28" Type="http://schemas.openxmlformats.org/officeDocument/2006/relationships/image" Target="../media/image31.jpeg" /><Relationship Id="rId29" Type="http://schemas.openxmlformats.org/officeDocument/2006/relationships/image" Target="../media/image32.jpeg" /><Relationship Id="rId30" Type="http://schemas.openxmlformats.org/officeDocument/2006/relationships/image" Target="../media/image33.jpeg" /><Relationship Id="rId31" Type="http://schemas.openxmlformats.org/officeDocument/2006/relationships/image" Target="../media/image34.jpeg" /><Relationship Id="rId32" Type="http://schemas.openxmlformats.org/officeDocument/2006/relationships/image" Target="../media/image35.jpeg" /><Relationship Id="rId33" Type="http://schemas.openxmlformats.org/officeDocument/2006/relationships/image" Target="../media/image36.jpeg" /><Relationship Id="rId34" Type="http://schemas.openxmlformats.org/officeDocument/2006/relationships/image" Target="../media/image37.jpeg" /><Relationship Id="rId35" Type="http://schemas.openxmlformats.org/officeDocument/2006/relationships/image" Target="../media/image38.jpeg" /><Relationship Id="rId36" Type="http://schemas.openxmlformats.org/officeDocument/2006/relationships/image" Target="../media/image39.jpeg" /><Relationship Id="rId37" Type="http://schemas.openxmlformats.org/officeDocument/2006/relationships/image" Target="../media/image40.jpeg" /><Relationship Id="rId38" Type="http://schemas.openxmlformats.org/officeDocument/2006/relationships/image" Target="../media/image41.jpeg" /><Relationship Id="rId39" Type="http://schemas.openxmlformats.org/officeDocument/2006/relationships/image" Target="../media/image42.jpeg" /><Relationship Id="rId40" Type="http://schemas.openxmlformats.org/officeDocument/2006/relationships/image" Target="../media/image43.jpeg" /><Relationship Id="rId41" Type="http://schemas.openxmlformats.org/officeDocument/2006/relationships/image" Target="../media/image44.jpeg" /><Relationship Id="rId42" Type="http://schemas.openxmlformats.org/officeDocument/2006/relationships/image" Target="../media/image45.jpeg" /><Relationship Id="rId43" Type="http://schemas.openxmlformats.org/officeDocument/2006/relationships/image" Target="../media/image46.jpeg" /><Relationship Id="rId44" Type="http://schemas.openxmlformats.org/officeDocument/2006/relationships/image" Target="../media/image47.jpeg" /><Relationship Id="rId45" Type="http://schemas.openxmlformats.org/officeDocument/2006/relationships/image" Target="../media/image49.jpeg" /><Relationship Id="rId46" Type="http://schemas.openxmlformats.org/officeDocument/2006/relationships/image" Target="../media/image50.jpeg" /><Relationship Id="rId47" Type="http://schemas.openxmlformats.org/officeDocument/2006/relationships/image" Target="../media/image51.jpeg" /><Relationship Id="rId48" Type="http://schemas.openxmlformats.org/officeDocument/2006/relationships/image" Target="../media/image52.jpeg" /><Relationship Id="rId49" Type="http://schemas.openxmlformats.org/officeDocument/2006/relationships/image" Target="../media/image53.jpeg" /><Relationship Id="rId50" Type="http://schemas.openxmlformats.org/officeDocument/2006/relationships/image" Target="../media/image54.jpeg" /><Relationship Id="rId51" Type="http://schemas.openxmlformats.org/officeDocument/2006/relationships/image" Target="../media/image55.jpeg" /><Relationship Id="rId52" Type="http://schemas.openxmlformats.org/officeDocument/2006/relationships/image" Target="../media/image56.jpeg" /><Relationship Id="rId53" Type="http://schemas.openxmlformats.org/officeDocument/2006/relationships/image" Target="../media/image57.jpeg" /><Relationship Id="rId54" Type="http://schemas.openxmlformats.org/officeDocument/2006/relationships/image" Target="../media/image58.jpeg" /><Relationship Id="rId55" Type="http://schemas.openxmlformats.org/officeDocument/2006/relationships/image" Target="../media/image59.jpeg" /><Relationship Id="rId56" Type="http://schemas.openxmlformats.org/officeDocument/2006/relationships/image" Target="../media/image60.jpeg" /><Relationship Id="rId57" Type="http://schemas.openxmlformats.org/officeDocument/2006/relationships/image" Target="../media/image61.jpeg" /><Relationship Id="rId58" Type="http://schemas.openxmlformats.org/officeDocument/2006/relationships/image" Target="../media/image62.jpeg" /><Relationship Id="rId59" Type="http://schemas.openxmlformats.org/officeDocument/2006/relationships/image" Target="../media/image63.jpeg" /><Relationship Id="rId60" Type="http://schemas.openxmlformats.org/officeDocument/2006/relationships/image" Target="../media/image64.jpeg" /><Relationship Id="rId61" Type="http://schemas.openxmlformats.org/officeDocument/2006/relationships/image" Target="../media/image65.jpeg" /><Relationship Id="rId62" Type="http://schemas.openxmlformats.org/officeDocument/2006/relationships/image" Target="../media/image66.jpeg" /><Relationship Id="rId63" Type="http://schemas.openxmlformats.org/officeDocument/2006/relationships/image" Target="../media/image67.jpeg" /><Relationship Id="rId64" Type="http://schemas.openxmlformats.org/officeDocument/2006/relationships/image" Target="../media/image68.jpeg" /><Relationship Id="rId65" Type="http://schemas.openxmlformats.org/officeDocument/2006/relationships/image" Target="../media/image69.jpeg" /><Relationship Id="rId66" Type="http://schemas.openxmlformats.org/officeDocument/2006/relationships/image" Target="../media/image70.jpeg" /><Relationship Id="rId67" Type="http://schemas.openxmlformats.org/officeDocument/2006/relationships/image" Target="../media/image71.jpeg" /><Relationship Id="rId68" Type="http://schemas.openxmlformats.org/officeDocument/2006/relationships/image" Target="../media/image72.jpeg" /><Relationship Id="rId69" Type="http://schemas.openxmlformats.org/officeDocument/2006/relationships/image" Target="../media/image73.jpeg" /><Relationship Id="rId70" Type="http://schemas.openxmlformats.org/officeDocument/2006/relationships/image" Target="../media/image74.jpeg" /><Relationship Id="rId71" Type="http://schemas.openxmlformats.org/officeDocument/2006/relationships/image" Target="../media/image75.jpeg" /><Relationship Id="rId72" Type="http://schemas.openxmlformats.org/officeDocument/2006/relationships/image" Target="../media/image76.jpeg" /><Relationship Id="rId73" Type="http://schemas.openxmlformats.org/officeDocument/2006/relationships/image" Target="../media/image77.jpeg" /><Relationship Id="rId74" Type="http://schemas.openxmlformats.org/officeDocument/2006/relationships/image" Target="../media/image78.jpeg" /><Relationship Id="rId75" Type="http://schemas.openxmlformats.org/officeDocument/2006/relationships/image" Target="../media/image79.jpeg" /><Relationship Id="rId76" Type="http://schemas.openxmlformats.org/officeDocument/2006/relationships/image" Target="../media/image80.jpeg" /><Relationship Id="rId77" Type="http://schemas.openxmlformats.org/officeDocument/2006/relationships/image" Target="../media/image81.jpeg" /><Relationship Id="rId78" Type="http://schemas.openxmlformats.org/officeDocument/2006/relationships/image" Target="../media/image1.jpeg" /><Relationship Id="rId79" Type="http://schemas.openxmlformats.org/officeDocument/2006/relationships/image" Target="../media/image48.jpeg" /><Relationship Id="rId80" Type="http://schemas.openxmlformats.org/officeDocument/2006/relationships/image" Target="../media/image8.jpeg" /><Relationship Id="rId81" Type="http://schemas.openxmlformats.org/officeDocument/2006/relationships/image" Target="../media/image6.jpeg" /><Relationship Id="rId82" Type="http://schemas.openxmlformats.org/officeDocument/2006/relationships/image" Target="../media/image82.jpeg" /><Relationship Id="rId83" Type="http://schemas.openxmlformats.org/officeDocument/2006/relationships/image" Target="../media/image83.jpeg" /><Relationship Id="rId84" Type="http://schemas.openxmlformats.org/officeDocument/2006/relationships/image" Target="../media/image84.jpeg" /><Relationship Id="rId85" Type="http://schemas.openxmlformats.org/officeDocument/2006/relationships/image" Target="../media/image85.jpeg" /><Relationship Id="rId86" Type="http://schemas.openxmlformats.org/officeDocument/2006/relationships/image" Target="../media/image86.jpeg" /><Relationship Id="rId87" Type="http://schemas.openxmlformats.org/officeDocument/2006/relationships/image" Target="../media/image87.jpeg" /><Relationship Id="rId88" Type="http://schemas.openxmlformats.org/officeDocument/2006/relationships/image" Target="../media/image88.jpeg" /><Relationship Id="rId89" Type="http://schemas.openxmlformats.org/officeDocument/2006/relationships/image" Target="../media/image89.jpeg" /><Relationship Id="rId90" Type="http://schemas.openxmlformats.org/officeDocument/2006/relationships/image" Target="../media/image90.jpeg" /><Relationship Id="rId91" Type="http://schemas.openxmlformats.org/officeDocument/2006/relationships/image" Target="../media/image91.jpeg" /><Relationship Id="rId92" Type="http://schemas.openxmlformats.org/officeDocument/2006/relationships/image" Target="../media/image92.jpeg" /><Relationship Id="rId93" Type="http://schemas.openxmlformats.org/officeDocument/2006/relationships/image" Target="../media/image93.jpeg" /><Relationship Id="rId94" Type="http://schemas.openxmlformats.org/officeDocument/2006/relationships/image" Target="../media/image94.jpeg" /><Relationship Id="rId95" Type="http://schemas.openxmlformats.org/officeDocument/2006/relationships/image" Target="../media/image95.jpeg" /><Relationship Id="rId96" Type="http://schemas.openxmlformats.org/officeDocument/2006/relationships/image" Target="../media/image96.jpeg" /><Relationship Id="rId97" Type="http://schemas.openxmlformats.org/officeDocument/2006/relationships/image" Target="../media/image97.jpeg" /><Relationship Id="rId98" Type="http://schemas.openxmlformats.org/officeDocument/2006/relationships/image" Target="../media/image98.jpeg" /><Relationship Id="rId99" Type="http://schemas.openxmlformats.org/officeDocument/2006/relationships/image" Target="../media/image99.jpeg" /><Relationship Id="rId100" Type="http://schemas.openxmlformats.org/officeDocument/2006/relationships/image" Target="../media/image10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0</xdr:row>
      <xdr:rowOff>142875</xdr:rowOff>
    </xdr:from>
    <xdr:to>
      <xdr:col>7</xdr:col>
      <xdr:colOff>542925</xdr:colOff>
      <xdr:row>2</xdr:row>
      <xdr:rowOff>142875</xdr:rowOff>
    </xdr:to>
    <xdr:sp>
      <xdr:nvSpPr>
        <xdr:cNvPr id="1" name="AutoShape 100"/>
        <xdr:cNvSpPr>
          <a:spLocks/>
        </xdr:cNvSpPr>
      </xdr:nvSpPr>
      <xdr:spPr>
        <a:xfrm>
          <a:off x="2200275" y="142875"/>
          <a:ext cx="2838450" cy="485775"/>
        </a:xfrm>
        <a:prstGeom prst="rect"/>
        <a:noFill/>
      </xdr:spPr>
      <xdr:txBody>
        <a:bodyPr fromWordArt="1" wrap="none">
          <a:prstTxWarp prst="textPlain">
            <a:avLst>
              <a:gd name="adj" fmla="val 46828"/>
            </a:avLst>
          </a:prstTxWarp>
        </a:bodyPr>
        <a:p>
          <a:pPr algn="ctr"/>
          <a:r>
            <a:rPr sz="2400" b="1" kern="10" spc="480">
              <a:ln w="12700" cmpd="sng">
                <a:solidFill>
                  <a:srgbClr val="FFFFFF"/>
                </a:solidFill>
                <a:headEnd type="none"/>
                <a:tailEnd type="none"/>
              </a:ln>
              <a:solidFill>
                <a:srgbClr val="B2B2B2">
                  <a:alpha val="50000"/>
                </a:srgbClr>
              </a:solidFill>
              <a:effectLst>
                <a:outerShdw dist="45790" dir="2021404" algn="ctr">
                  <a:srgbClr val="9999FF">
                    <a:alpha val="100000"/>
                  </a:srgbClr>
                </a:outerShdw>
              </a:effectLst>
              <a:latin typeface="Garamond"/>
              <a:cs typeface="Garamond"/>
            </a:rPr>
            <a:t>CARTELES
  DE CINE</a:t>
          </a:r>
        </a:p>
      </xdr:txBody>
    </xdr:sp>
    <xdr:clientData/>
  </xdr:twoCellAnchor>
  <xdr:twoCellAnchor editAs="oneCell">
    <xdr:from>
      <xdr:col>3</xdr:col>
      <xdr:colOff>114300</xdr:colOff>
      <xdr:row>5</xdr:row>
      <xdr:rowOff>76200</xdr:rowOff>
    </xdr:from>
    <xdr:to>
      <xdr:col>3</xdr:col>
      <xdr:colOff>885825</xdr:colOff>
      <xdr:row>5</xdr:row>
      <xdr:rowOff>1133475</xdr:rowOff>
    </xdr:to>
    <xdr:pic>
      <xdr:nvPicPr>
        <xdr:cNvPr id="2" name="Picture 179"/>
        <xdr:cNvPicPr preferRelativeResize="1">
          <a:picLocks noChangeAspect="1"/>
        </xdr:cNvPicPr>
      </xdr:nvPicPr>
      <xdr:blipFill>
        <a:blip r:embed="rId1"/>
        <a:stretch>
          <a:fillRect/>
        </a:stretch>
      </xdr:blipFill>
      <xdr:spPr>
        <a:xfrm>
          <a:off x="1847850" y="1381125"/>
          <a:ext cx="771525" cy="1057275"/>
        </a:xfrm>
        <a:prstGeom prst="rect">
          <a:avLst/>
        </a:prstGeom>
        <a:noFill/>
        <a:ln w="9525" cmpd="sng">
          <a:noFill/>
        </a:ln>
      </xdr:spPr>
    </xdr:pic>
    <xdr:clientData/>
  </xdr:twoCellAnchor>
  <xdr:twoCellAnchor editAs="oneCell">
    <xdr:from>
      <xdr:col>5</xdr:col>
      <xdr:colOff>104775</xdr:colOff>
      <xdr:row>5</xdr:row>
      <xdr:rowOff>76200</xdr:rowOff>
    </xdr:from>
    <xdr:to>
      <xdr:col>5</xdr:col>
      <xdr:colOff>876300</xdr:colOff>
      <xdr:row>5</xdr:row>
      <xdr:rowOff>1133475</xdr:rowOff>
    </xdr:to>
    <xdr:pic>
      <xdr:nvPicPr>
        <xdr:cNvPr id="3" name="Picture 181"/>
        <xdr:cNvPicPr preferRelativeResize="1">
          <a:picLocks noChangeAspect="1"/>
        </xdr:cNvPicPr>
      </xdr:nvPicPr>
      <xdr:blipFill>
        <a:blip r:embed="rId2"/>
        <a:stretch>
          <a:fillRect/>
        </a:stretch>
      </xdr:blipFill>
      <xdr:spPr>
        <a:xfrm>
          <a:off x="3219450" y="1381125"/>
          <a:ext cx="771525" cy="1057275"/>
        </a:xfrm>
        <a:prstGeom prst="rect">
          <a:avLst/>
        </a:prstGeom>
        <a:noFill/>
        <a:ln w="9525" cmpd="sng">
          <a:noFill/>
        </a:ln>
      </xdr:spPr>
    </xdr:pic>
    <xdr:clientData/>
  </xdr:twoCellAnchor>
  <xdr:twoCellAnchor editAs="oneCell">
    <xdr:from>
      <xdr:col>7</xdr:col>
      <xdr:colOff>114300</xdr:colOff>
      <xdr:row>5</xdr:row>
      <xdr:rowOff>85725</xdr:rowOff>
    </xdr:from>
    <xdr:to>
      <xdr:col>7</xdr:col>
      <xdr:colOff>876300</xdr:colOff>
      <xdr:row>5</xdr:row>
      <xdr:rowOff>1133475</xdr:rowOff>
    </xdr:to>
    <xdr:pic>
      <xdr:nvPicPr>
        <xdr:cNvPr id="4" name="Picture 182"/>
        <xdr:cNvPicPr preferRelativeResize="1">
          <a:picLocks noChangeAspect="1"/>
        </xdr:cNvPicPr>
      </xdr:nvPicPr>
      <xdr:blipFill>
        <a:blip r:embed="rId3"/>
        <a:stretch>
          <a:fillRect/>
        </a:stretch>
      </xdr:blipFill>
      <xdr:spPr>
        <a:xfrm>
          <a:off x="4610100" y="1390650"/>
          <a:ext cx="762000" cy="1047750"/>
        </a:xfrm>
        <a:prstGeom prst="rect">
          <a:avLst/>
        </a:prstGeom>
        <a:noFill/>
        <a:ln w="9525" cmpd="sng">
          <a:noFill/>
        </a:ln>
      </xdr:spPr>
    </xdr:pic>
    <xdr:clientData/>
  </xdr:twoCellAnchor>
  <xdr:twoCellAnchor editAs="oneCell">
    <xdr:from>
      <xdr:col>9</xdr:col>
      <xdr:colOff>123825</xdr:colOff>
      <xdr:row>5</xdr:row>
      <xdr:rowOff>76200</xdr:rowOff>
    </xdr:from>
    <xdr:to>
      <xdr:col>9</xdr:col>
      <xdr:colOff>885825</xdr:colOff>
      <xdr:row>5</xdr:row>
      <xdr:rowOff>1123950</xdr:rowOff>
    </xdr:to>
    <xdr:pic>
      <xdr:nvPicPr>
        <xdr:cNvPr id="5" name="Picture 183"/>
        <xdr:cNvPicPr preferRelativeResize="1">
          <a:picLocks noChangeAspect="1"/>
        </xdr:cNvPicPr>
      </xdr:nvPicPr>
      <xdr:blipFill>
        <a:blip r:embed="rId4"/>
        <a:stretch>
          <a:fillRect/>
        </a:stretch>
      </xdr:blipFill>
      <xdr:spPr>
        <a:xfrm>
          <a:off x="6000750" y="1381125"/>
          <a:ext cx="762000" cy="1047750"/>
        </a:xfrm>
        <a:prstGeom prst="rect">
          <a:avLst/>
        </a:prstGeom>
        <a:noFill/>
        <a:ln w="9525" cmpd="sng">
          <a:noFill/>
        </a:ln>
      </xdr:spPr>
    </xdr:pic>
    <xdr:clientData/>
  </xdr:twoCellAnchor>
  <xdr:twoCellAnchor editAs="oneCell">
    <xdr:from>
      <xdr:col>3</xdr:col>
      <xdr:colOff>114300</xdr:colOff>
      <xdr:row>9</xdr:row>
      <xdr:rowOff>76200</xdr:rowOff>
    </xdr:from>
    <xdr:to>
      <xdr:col>3</xdr:col>
      <xdr:colOff>876300</xdr:colOff>
      <xdr:row>9</xdr:row>
      <xdr:rowOff>1123950</xdr:rowOff>
    </xdr:to>
    <xdr:pic>
      <xdr:nvPicPr>
        <xdr:cNvPr id="6" name="Picture 185"/>
        <xdr:cNvPicPr preferRelativeResize="1">
          <a:picLocks noChangeAspect="1"/>
        </xdr:cNvPicPr>
      </xdr:nvPicPr>
      <xdr:blipFill>
        <a:blip r:embed="rId5"/>
        <a:stretch>
          <a:fillRect/>
        </a:stretch>
      </xdr:blipFill>
      <xdr:spPr>
        <a:xfrm>
          <a:off x="1847850" y="3324225"/>
          <a:ext cx="762000" cy="1047750"/>
        </a:xfrm>
        <a:prstGeom prst="rect">
          <a:avLst/>
        </a:prstGeom>
        <a:noFill/>
        <a:ln w="9525" cmpd="sng">
          <a:noFill/>
        </a:ln>
      </xdr:spPr>
    </xdr:pic>
    <xdr:clientData/>
  </xdr:twoCellAnchor>
  <xdr:twoCellAnchor editAs="oneCell">
    <xdr:from>
      <xdr:col>7</xdr:col>
      <xdr:colOff>114300</xdr:colOff>
      <xdr:row>9</xdr:row>
      <xdr:rowOff>76200</xdr:rowOff>
    </xdr:from>
    <xdr:to>
      <xdr:col>7</xdr:col>
      <xdr:colOff>876300</xdr:colOff>
      <xdr:row>9</xdr:row>
      <xdr:rowOff>1123950</xdr:rowOff>
    </xdr:to>
    <xdr:pic>
      <xdr:nvPicPr>
        <xdr:cNvPr id="7" name="Picture 187"/>
        <xdr:cNvPicPr preferRelativeResize="1">
          <a:picLocks noChangeAspect="1"/>
        </xdr:cNvPicPr>
      </xdr:nvPicPr>
      <xdr:blipFill>
        <a:blip r:embed="rId6"/>
        <a:stretch>
          <a:fillRect/>
        </a:stretch>
      </xdr:blipFill>
      <xdr:spPr>
        <a:xfrm>
          <a:off x="4610100" y="3324225"/>
          <a:ext cx="762000" cy="1047750"/>
        </a:xfrm>
        <a:prstGeom prst="rect">
          <a:avLst/>
        </a:prstGeom>
        <a:noFill/>
        <a:ln w="9525" cmpd="sng">
          <a:noFill/>
        </a:ln>
      </xdr:spPr>
    </xdr:pic>
    <xdr:clientData/>
  </xdr:twoCellAnchor>
  <xdr:twoCellAnchor editAs="oneCell">
    <xdr:from>
      <xdr:col>9</xdr:col>
      <xdr:colOff>114300</xdr:colOff>
      <xdr:row>9</xdr:row>
      <xdr:rowOff>85725</xdr:rowOff>
    </xdr:from>
    <xdr:to>
      <xdr:col>9</xdr:col>
      <xdr:colOff>876300</xdr:colOff>
      <xdr:row>9</xdr:row>
      <xdr:rowOff>1133475</xdr:rowOff>
    </xdr:to>
    <xdr:pic>
      <xdr:nvPicPr>
        <xdr:cNvPr id="8" name="Picture 189"/>
        <xdr:cNvPicPr preferRelativeResize="1">
          <a:picLocks noChangeAspect="1"/>
        </xdr:cNvPicPr>
      </xdr:nvPicPr>
      <xdr:blipFill>
        <a:blip r:embed="rId7"/>
        <a:stretch>
          <a:fillRect/>
        </a:stretch>
      </xdr:blipFill>
      <xdr:spPr>
        <a:xfrm>
          <a:off x="5991225" y="3333750"/>
          <a:ext cx="762000" cy="1047750"/>
        </a:xfrm>
        <a:prstGeom prst="rect">
          <a:avLst/>
        </a:prstGeom>
        <a:noFill/>
        <a:ln w="9525" cmpd="sng">
          <a:noFill/>
        </a:ln>
      </xdr:spPr>
    </xdr:pic>
    <xdr:clientData/>
  </xdr:twoCellAnchor>
  <xdr:twoCellAnchor editAs="oneCell">
    <xdr:from>
      <xdr:col>1</xdr:col>
      <xdr:colOff>114300</xdr:colOff>
      <xdr:row>13</xdr:row>
      <xdr:rowOff>76200</xdr:rowOff>
    </xdr:from>
    <xdr:to>
      <xdr:col>1</xdr:col>
      <xdr:colOff>876300</xdr:colOff>
      <xdr:row>13</xdr:row>
      <xdr:rowOff>1123950</xdr:rowOff>
    </xdr:to>
    <xdr:pic>
      <xdr:nvPicPr>
        <xdr:cNvPr id="9" name="Picture 190"/>
        <xdr:cNvPicPr preferRelativeResize="1">
          <a:picLocks noChangeAspect="1"/>
        </xdr:cNvPicPr>
      </xdr:nvPicPr>
      <xdr:blipFill>
        <a:blip r:embed="rId8"/>
        <a:stretch>
          <a:fillRect/>
        </a:stretch>
      </xdr:blipFill>
      <xdr:spPr>
        <a:xfrm>
          <a:off x="466725" y="5267325"/>
          <a:ext cx="762000" cy="1047750"/>
        </a:xfrm>
        <a:prstGeom prst="rect">
          <a:avLst/>
        </a:prstGeom>
        <a:noFill/>
        <a:ln w="9525" cmpd="sng">
          <a:noFill/>
        </a:ln>
      </xdr:spPr>
    </xdr:pic>
    <xdr:clientData/>
  </xdr:twoCellAnchor>
  <xdr:twoCellAnchor editAs="oneCell">
    <xdr:from>
      <xdr:col>3</xdr:col>
      <xdr:colOff>114300</xdr:colOff>
      <xdr:row>13</xdr:row>
      <xdr:rowOff>85725</xdr:rowOff>
    </xdr:from>
    <xdr:to>
      <xdr:col>3</xdr:col>
      <xdr:colOff>866775</xdr:colOff>
      <xdr:row>13</xdr:row>
      <xdr:rowOff>1123950</xdr:rowOff>
    </xdr:to>
    <xdr:pic>
      <xdr:nvPicPr>
        <xdr:cNvPr id="10" name="Picture 191"/>
        <xdr:cNvPicPr preferRelativeResize="1">
          <a:picLocks noChangeAspect="1"/>
        </xdr:cNvPicPr>
      </xdr:nvPicPr>
      <xdr:blipFill>
        <a:blip r:embed="rId9"/>
        <a:stretch>
          <a:fillRect/>
        </a:stretch>
      </xdr:blipFill>
      <xdr:spPr>
        <a:xfrm>
          <a:off x="1847850" y="5276850"/>
          <a:ext cx="752475" cy="1038225"/>
        </a:xfrm>
        <a:prstGeom prst="rect">
          <a:avLst/>
        </a:prstGeom>
        <a:noFill/>
        <a:ln w="9525" cmpd="sng">
          <a:noFill/>
        </a:ln>
      </xdr:spPr>
    </xdr:pic>
    <xdr:clientData/>
  </xdr:twoCellAnchor>
  <xdr:twoCellAnchor editAs="oneCell">
    <xdr:from>
      <xdr:col>5</xdr:col>
      <xdr:colOff>114300</xdr:colOff>
      <xdr:row>13</xdr:row>
      <xdr:rowOff>85725</xdr:rowOff>
    </xdr:from>
    <xdr:to>
      <xdr:col>5</xdr:col>
      <xdr:colOff>876300</xdr:colOff>
      <xdr:row>13</xdr:row>
      <xdr:rowOff>1133475</xdr:rowOff>
    </xdr:to>
    <xdr:pic>
      <xdr:nvPicPr>
        <xdr:cNvPr id="11" name="Picture 192"/>
        <xdr:cNvPicPr preferRelativeResize="1">
          <a:picLocks noChangeAspect="1"/>
        </xdr:cNvPicPr>
      </xdr:nvPicPr>
      <xdr:blipFill>
        <a:blip r:embed="rId10"/>
        <a:stretch>
          <a:fillRect/>
        </a:stretch>
      </xdr:blipFill>
      <xdr:spPr>
        <a:xfrm>
          <a:off x="3228975" y="5276850"/>
          <a:ext cx="762000" cy="1047750"/>
        </a:xfrm>
        <a:prstGeom prst="rect">
          <a:avLst/>
        </a:prstGeom>
        <a:noFill/>
        <a:ln w="9525" cmpd="sng">
          <a:noFill/>
        </a:ln>
      </xdr:spPr>
    </xdr:pic>
    <xdr:clientData/>
  </xdr:twoCellAnchor>
  <xdr:twoCellAnchor editAs="oneCell">
    <xdr:from>
      <xdr:col>7</xdr:col>
      <xdr:colOff>123825</xdr:colOff>
      <xdr:row>13</xdr:row>
      <xdr:rowOff>85725</xdr:rowOff>
    </xdr:from>
    <xdr:to>
      <xdr:col>7</xdr:col>
      <xdr:colOff>876300</xdr:colOff>
      <xdr:row>13</xdr:row>
      <xdr:rowOff>1123950</xdr:rowOff>
    </xdr:to>
    <xdr:pic>
      <xdr:nvPicPr>
        <xdr:cNvPr id="12" name="Picture 193"/>
        <xdr:cNvPicPr preferRelativeResize="1">
          <a:picLocks noChangeAspect="1"/>
        </xdr:cNvPicPr>
      </xdr:nvPicPr>
      <xdr:blipFill>
        <a:blip r:embed="rId11"/>
        <a:stretch>
          <a:fillRect/>
        </a:stretch>
      </xdr:blipFill>
      <xdr:spPr>
        <a:xfrm>
          <a:off x="4619625" y="5276850"/>
          <a:ext cx="752475" cy="1038225"/>
        </a:xfrm>
        <a:prstGeom prst="rect">
          <a:avLst/>
        </a:prstGeom>
        <a:noFill/>
        <a:ln w="9525" cmpd="sng">
          <a:noFill/>
        </a:ln>
      </xdr:spPr>
    </xdr:pic>
    <xdr:clientData/>
  </xdr:twoCellAnchor>
  <xdr:twoCellAnchor editAs="oneCell">
    <xdr:from>
      <xdr:col>9</xdr:col>
      <xdr:colOff>142875</xdr:colOff>
      <xdr:row>13</xdr:row>
      <xdr:rowOff>85725</xdr:rowOff>
    </xdr:from>
    <xdr:to>
      <xdr:col>9</xdr:col>
      <xdr:colOff>876300</xdr:colOff>
      <xdr:row>13</xdr:row>
      <xdr:rowOff>1114425</xdr:rowOff>
    </xdr:to>
    <xdr:pic>
      <xdr:nvPicPr>
        <xdr:cNvPr id="13" name="Picture 194"/>
        <xdr:cNvPicPr preferRelativeResize="1">
          <a:picLocks noChangeAspect="1"/>
        </xdr:cNvPicPr>
      </xdr:nvPicPr>
      <xdr:blipFill>
        <a:blip r:embed="rId12"/>
        <a:stretch>
          <a:fillRect/>
        </a:stretch>
      </xdr:blipFill>
      <xdr:spPr>
        <a:xfrm>
          <a:off x="6019800" y="5276850"/>
          <a:ext cx="733425" cy="1028700"/>
        </a:xfrm>
        <a:prstGeom prst="rect">
          <a:avLst/>
        </a:prstGeom>
        <a:noFill/>
        <a:ln w="9525" cmpd="sng">
          <a:noFill/>
        </a:ln>
      </xdr:spPr>
    </xdr:pic>
    <xdr:clientData/>
  </xdr:twoCellAnchor>
  <xdr:twoCellAnchor editAs="oneCell">
    <xdr:from>
      <xdr:col>1</xdr:col>
      <xdr:colOff>123825</xdr:colOff>
      <xdr:row>17</xdr:row>
      <xdr:rowOff>85725</xdr:rowOff>
    </xdr:from>
    <xdr:to>
      <xdr:col>1</xdr:col>
      <xdr:colOff>885825</xdr:colOff>
      <xdr:row>17</xdr:row>
      <xdr:rowOff>1123950</xdr:rowOff>
    </xdr:to>
    <xdr:pic>
      <xdr:nvPicPr>
        <xdr:cNvPr id="14" name="Picture 195"/>
        <xdr:cNvPicPr preferRelativeResize="1">
          <a:picLocks noChangeAspect="1"/>
        </xdr:cNvPicPr>
      </xdr:nvPicPr>
      <xdr:blipFill>
        <a:blip r:embed="rId13"/>
        <a:stretch>
          <a:fillRect/>
        </a:stretch>
      </xdr:blipFill>
      <xdr:spPr>
        <a:xfrm>
          <a:off x="476250" y="7219950"/>
          <a:ext cx="762000" cy="1038225"/>
        </a:xfrm>
        <a:prstGeom prst="rect">
          <a:avLst/>
        </a:prstGeom>
        <a:noFill/>
        <a:ln w="9525" cmpd="sng">
          <a:noFill/>
        </a:ln>
      </xdr:spPr>
    </xdr:pic>
    <xdr:clientData/>
  </xdr:twoCellAnchor>
  <xdr:twoCellAnchor editAs="oneCell">
    <xdr:from>
      <xdr:col>3</xdr:col>
      <xdr:colOff>114300</xdr:colOff>
      <xdr:row>17</xdr:row>
      <xdr:rowOff>76200</xdr:rowOff>
    </xdr:from>
    <xdr:to>
      <xdr:col>3</xdr:col>
      <xdr:colOff>876300</xdr:colOff>
      <xdr:row>17</xdr:row>
      <xdr:rowOff>1123950</xdr:rowOff>
    </xdr:to>
    <xdr:pic>
      <xdr:nvPicPr>
        <xdr:cNvPr id="15" name="Picture 196"/>
        <xdr:cNvPicPr preferRelativeResize="1">
          <a:picLocks noChangeAspect="1"/>
        </xdr:cNvPicPr>
      </xdr:nvPicPr>
      <xdr:blipFill>
        <a:blip r:embed="rId14"/>
        <a:stretch>
          <a:fillRect/>
        </a:stretch>
      </xdr:blipFill>
      <xdr:spPr>
        <a:xfrm>
          <a:off x="1847850" y="7210425"/>
          <a:ext cx="762000" cy="1047750"/>
        </a:xfrm>
        <a:prstGeom prst="rect">
          <a:avLst/>
        </a:prstGeom>
        <a:noFill/>
        <a:ln w="9525" cmpd="sng">
          <a:noFill/>
        </a:ln>
      </xdr:spPr>
    </xdr:pic>
    <xdr:clientData/>
  </xdr:twoCellAnchor>
  <xdr:twoCellAnchor editAs="oneCell">
    <xdr:from>
      <xdr:col>5</xdr:col>
      <xdr:colOff>123825</xdr:colOff>
      <xdr:row>17</xdr:row>
      <xdr:rowOff>76200</xdr:rowOff>
    </xdr:from>
    <xdr:to>
      <xdr:col>5</xdr:col>
      <xdr:colOff>885825</xdr:colOff>
      <xdr:row>17</xdr:row>
      <xdr:rowOff>1123950</xdr:rowOff>
    </xdr:to>
    <xdr:pic>
      <xdr:nvPicPr>
        <xdr:cNvPr id="16" name="Picture 197"/>
        <xdr:cNvPicPr preferRelativeResize="1">
          <a:picLocks noChangeAspect="1"/>
        </xdr:cNvPicPr>
      </xdr:nvPicPr>
      <xdr:blipFill>
        <a:blip r:embed="rId15"/>
        <a:stretch>
          <a:fillRect/>
        </a:stretch>
      </xdr:blipFill>
      <xdr:spPr>
        <a:xfrm>
          <a:off x="3238500" y="7210425"/>
          <a:ext cx="762000" cy="1047750"/>
        </a:xfrm>
        <a:prstGeom prst="rect">
          <a:avLst/>
        </a:prstGeom>
        <a:noFill/>
        <a:ln w="9525" cmpd="sng">
          <a:noFill/>
        </a:ln>
      </xdr:spPr>
    </xdr:pic>
    <xdr:clientData/>
  </xdr:twoCellAnchor>
  <xdr:twoCellAnchor editAs="oneCell">
    <xdr:from>
      <xdr:col>7</xdr:col>
      <xdr:colOff>114300</xdr:colOff>
      <xdr:row>17</xdr:row>
      <xdr:rowOff>85725</xdr:rowOff>
    </xdr:from>
    <xdr:to>
      <xdr:col>7</xdr:col>
      <xdr:colOff>876300</xdr:colOff>
      <xdr:row>17</xdr:row>
      <xdr:rowOff>1133475</xdr:rowOff>
    </xdr:to>
    <xdr:pic>
      <xdr:nvPicPr>
        <xdr:cNvPr id="17" name="Picture 198"/>
        <xdr:cNvPicPr preferRelativeResize="1">
          <a:picLocks noChangeAspect="1"/>
        </xdr:cNvPicPr>
      </xdr:nvPicPr>
      <xdr:blipFill>
        <a:blip r:embed="rId16"/>
        <a:stretch>
          <a:fillRect/>
        </a:stretch>
      </xdr:blipFill>
      <xdr:spPr>
        <a:xfrm>
          <a:off x="4610100" y="7219950"/>
          <a:ext cx="762000" cy="1047750"/>
        </a:xfrm>
        <a:prstGeom prst="rect">
          <a:avLst/>
        </a:prstGeom>
        <a:noFill/>
        <a:ln w="9525" cmpd="sng">
          <a:noFill/>
        </a:ln>
      </xdr:spPr>
    </xdr:pic>
    <xdr:clientData/>
  </xdr:twoCellAnchor>
  <xdr:twoCellAnchor editAs="oneCell">
    <xdr:from>
      <xdr:col>9</xdr:col>
      <xdr:colOff>114300</xdr:colOff>
      <xdr:row>17</xdr:row>
      <xdr:rowOff>85725</xdr:rowOff>
    </xdr:from>
    <xdr:to>
      <xdr:col>9</xdr:col>
      <xdr:colOff>866775</xdr:colOff>
      <xdr:row>17</xdr:row>
      <xdr:rowOff>1114425</xdr:rowOff>
    </xdr:to>
    <xdr:pic>
      <xdr:nvPicPr>
        <xdr:cNvPr id="18" name="Picture 199"/>
        <xdr:cNvPicPr preferRelativeResize="1">
          <a:picLocks noChangeAspect="1"/>
        </xdr:cNvPicPr>
      </xdr:nvPicPr>
      <xdr:blipFill>
        <a:blip r:embed="rId17"/>
        <a:stretch>
          <a:fillRect/>
        </a:stretch>
      </xdr:blipFill>
      <xdr:spPr>
        <a:xfrm>
          <a:off x="5991225" y="7219950"/>
          <a:ext cx="752475" cy="1028700"/>
        </a:xfrm>
        <a:prstGeom prst="rect">
          <a:avLst/>
        </a:prstGeom>
        <a:noFill/>
        <a:ln w="9525" cmpd="sng">
          <a:noFill/>
        </a:ln>
      </xdr:spPr>
    </xdr:pic>
    <xdr:clientData/>
  </xdr:twoCellAnchor>
  <xdr:twoCellAnchor editAs="oneCell">
    <xdr:from>
      <xdr:col>1</xdr:col>
      <xdr:colOff>114300</xdr:colOff>
      <xdr:row>21</xdr:row>
      <xdr:rowOff>76200</xdr:rowOff>
    </xdr:from>
    <xdr:to>
      <xdr:col>1</xdr:col>
      <xdr:colOff>876300</xdr:colOff>
      <xdr:row>21</xdr:row>
      <xdr:rowOff>1123950</xdr:rowOff>
    </xdr:to>
    <xdr:pic>
      <xdr:nvPicPr>
        <xdr:cNvPr id="19" name="Picture 200"/>
        <xdr:cNvPicPr preferRelativeResize="1">
          <a:picLocks noChangeAspect="1"/>
        </xdr:cNvPicPr>
      </xdr:nvPicPr>
      <xdr:blipFill>
        <a:blip r:embed="rId18"/>
        <a:stretch>
          <a:fillRect/>
        </a:stretch>
      </xdr:blipFill>
      <xdr:spPr>
        <a:xfrm>
          <a:off x="466725" y="9153525"/>
          <a:ext cx="762000" cy="1047750"/>
        </a:xfrm>
        <a:prstGeom prst="rect">
          <a:avLst/>
        </a:prstGeom>
        <a:noFill/>
        <a:ln w="9525" cmpd="sng">
          <a:noFill/>
        </a:ln>
      </xdr:spPr>
    </xdr:pic>
    <xdr:clientData/>
  </xdr:twoCellAnchor>
  <xdr:twoCellAnchor editAs="oneCell">
    <xdr:from>
      <xdr:col>3</xdr:col>
      <xdr:colOff>123825</xdr:colOff>
      <xdr:row>21</xdr:row>
      <xdr:rowOff>85725</xdr:rowOff>
    </xdr:from>
    <xdr:to>
      <xdr:col>3</xdr:col>
      <xdr:colOff>876300</xdr:colOff>
      <xdr:row>21</xdr:row>
      <xdr:rowOff>1123950</xdr:rowOff>
    </xdr:to>
    <xdr:pic>
      <xdr:nvPicPr>
        <xdr:cNvPr id="20" name="Picture 201"/>
        <xdr:cNvPicPr preferRelativeResize="1">
          <a:picLocks noChangeAspect="1"/>
        </xdr:cNvPicPr>
      </xdr:nvPicPr>
      <xdr:blipFill>
        <a:blip r:embed="rId19"/>
        <a:stretch>
          <a:fillRect/>
        </a:stretch>
      </xdr:blipFill>
      <xdr:spPr>
        <a:xfrm>
          <a:off x="1857375" y="9163050"/>
          <a:ext cx="752475" cy="1038225"/>
        </a:xfrm>
        <a:prstGeom prst="rect">
          <a:avLst/>
        </a:prstGeom>
        <a:noFill/>
        <a:ln w="9525" cmpd="sng">
          <a:noFill/>
        </a:ln>
      </xdr:spPr>
    </xdr:pic>
    <xdr:clientData/>
  </xdr:twoCellAnchor>
  <xdr:twoCellAnchor editAs="oneCell">
    <xdr:from>
      <xdr:col>5</xdr:col>
      <xdr:colOff>114300</xdr:colOff>
      <xdr:row>21</xdr:row>
      <xdr:rowOff>85725</xdr:rowOff>
    </xdr:from>
    <xdr:to>
      <xdr:col>5</xdr:col>
      <xdr:colOff>876300</xdr:colOff>
      <xdr:row>21</xdr:row>
      <xdr:rowOff>1123950</xdr:rowOff>
    </xdr:to>
    <xdr:pic>
      <xdr:nvPicPr>
        <xdr:cNvPr id="21" name="Picture 202"/>
        <xdr:cNvPicPr preferRelativeResize="1">
          <a:picLocks noChangeAspect="1"/>
        </xdr:cNvPicPr>
      </xdr:nvPicPr>
      <xdr:blipFill>
        <a:blip r:embed="rId20"/>
        <a:stretch>
          <a:fillRect/>
        </a:stretch>
      </xdr:blipFill>
      <xdr:spPr>
        <a:xfrm>
          <a:off x="3228975" y="9163050"/>
          <a:ext cx="762000" cy="1038225"/>
        </a:xfrm>
        <a:prstGeom prst="rect">
          <a:avLst/>
        </a:prstGeom>
        <a:noFill/>
        <a:ln w="9525" cmpd="sng">
          <a:noFill/>
        </a:ln>
      </xdr:spPr>
    </xdr:pic>
    <xdr:clientData/>
  </xdr:twoCellAnchor>
  <xdr:twoCellAnchor editAs="oneCell">
    <xdr:from>
      <xdr:col>7</xdr:col>
      <xdr:colOff>114300</xdr:colOff>
      <xdr:row>21</xdr:row>
      <xdr:rowOff>85725</xdr:rowOff>
    </xdr:from>
    <xdr:to>
      <xdr:col>7</xdr:col>
      <xdr:colOff>876300</xdr:colOff>
      <xdr:row>21</xdr:row>
      <xdr:rowOff>1114425</xdr:rowOff>
    </xdr:to>
    <xdr:pic>
      <xdr:nvPicPr>
        <xdr:cNvPr id="22" name="Picture 203"/>
        <xdr:cNvPicPr preferRelativeResize="1">
          <a:picLocks noChangeAspect="1"/>
        </xdr:cNvPicPr>
      </xdr:nvPicPr>
      <xdr:blipFill>
        <a:blip r:embed="rId21"/>
        <a:stretch>
          <a:fillRect/>
        </a:stretch>
      </xdr:blipFill>
      <xdr:spPr>
        <a:xfrm>
          <a:off x="4610100" y="9163050"/>
          <a:ext cx="762000" cy="1028700"/>
        </a:xfrm>
        <a:prstGeom prst="rect">
          <a:avLst/>
        </a:prstGeom>
        <a:noFill/>
        <a:ln w="9525" cmpd="sng">
          <a:noFill/>
        </a:ln>
      </xdr:spPr>
    </xdr:pic>
    <xdr:clientData/>
  </xdr:twoCellAnchor>
  <xdr:twoCellAnchor editAs="oneCell">
    <xdr:from>
      <xdr:col>9</xdr:col>
      <xdr:colOff>114300</xdr:colOff>
      <xdr:row>21</xdr:row>
      <xdr:rowOff>76200</xdr:rowOff>
    </xdr:from>
    <xdr:to>
      <xdr:col>9</xdr:col>
      <xdr:colOff>876300</xdr:colOff>
      <xdr:row>21</xdr:row>
      <xdr:rowOff>1123950</xdr:rowOff>
    </xdr:to>
    <xdr:pic>
      <xdr:nvPicPr>
        <xdr:cNvPr id="23" name="Picture 204"/>
        <xdr:cNvPicPr preferRelativeResize="1">
          <a:picLocks noChangeAspect="1"/>
        </xdr:cNvPicPr>
      </xdr:nvPicPr>
      <xdr:blipFill>
        <a:blip r:embed="rId22"/>
        <a:stretch>
          <a:fillRect/>
        </a:stretch>
      </xdr:blipFill>
      <xdr:spPr>
        <a:xfrm>
          <a:off x="5991225" y="9153525"/>
          <a:ext cx="762000" cy="1047750"/>
        </a:xfrm>
        <a:prstGeom prst="rect">
          <a:avLst/>
        </a:prstGeom>
        <a:noFill/>
        <a:ln w="9525" cmpd="sng">
          <a:noFill/>
        </a:ln>
      </xdr:spPr>
    </xdr:pic>
    <xdr:clientData/>
  </xdr:twoCellAnchor>
  <xdr:twoCellAnchor editAs="oneCell">
    <xdr:from>
      <xdr:col>1</xdr:col>
      <xdr:colOff>114300</xdr:colOff>
      <xdr:row>25</xdr:row>
      <xdr:rowOff>85725</xdr:rowOff>
    </xdr:from>
    <xdr:to>
      <xdr:col>1</xdr:col>
      <xdr:colOff>876300</xdr:colOff>
      <xdr:row>25</xdr:row>
      <xdr:rowOff>1133475</xdr:rowOff>
    </xdr:to>
    <xdr:pic>
      <xdr:nvPicPr>
        <xdr:cNvPr id="24" name="Picture 205"/>
        <xdr:cNvPicPr preferRelativeResize="1">
          <a:picLocks noChangeAspect="1"/>
        </xdr:cNvPicPr>
      </xdr:nvPicPr>
      <xdr:blipFill>
        <a:blip r:embed="rId23"/>
        <a:stretch>
          <a:fillRect/>
        </a:stretch>
      </xdr:blipFill>
      <xdr:spPr>
        <a:xfrm>
          <a:off x="466725" y="11106150"/>
          <a:ext cx="762000" cy="1047750"/>
        </a:xfrm>
        <a:prstGeom prst="rect">
          <a:avLst/>
        </a:prstGeom>
        <a:noFill/>
        <a:ln w="9525" cmpd="sng">
          <a:noFill/>
        </a:ln>
      </xdr:spPr>
    </xdr:pic>
    <xdr:clientData/>
  </xdr:twoCellAnchor>
  <xdr:twoCellAnchor editAs="oneCell">
    <xdr:from>
      <xdr:col>3</xdr:col>
      <xdr:colOff>123825</xdr:colOff>
      <xdr:row>25</xdr:row>
      <xdr:rowOff>76200</xdr:rowOff>
    </xdr:from>
    <xdr:to>
      <xdr:col>3</xdr:col>
      <xdr:colOff>885825</xdr:colOff>
      <xdr:row>25</xdr:row>
      <xdr:rowOff>1123950</xdr:rowOff>
    </xdr:to>
    <xdr:pic>
      <xdr:nvPicPr>
        <xdr:cNvPr id="25" name="Picture 206"/>
        <xdr:cNvPicPr preferRelativeResize="1">
          <a:picLocks noChangeAspect="1"/>
        </xdr:cNvPicPr>
      </xdr:nvPicPr>
      <xdr:blipFill>
        <a:blip r:embed="rId24"/>
        <a:stretch>
          <a:fillRect/>
        </a:stretch>
      </xdr:blipFill>
      <xdr:spPr>
        <a:xfrm>
          <a:off x="1857375" y="11096625"/>
          <a:ext cx="762000" cy="1047750"/>
        </a:xfrm>
        <a:prstGeom prst="rect">
          <a:avLst/>
        </a:prstGeom>
        <a:noFill/>
        <a:ln w="9525" cmpd="sng">
          <a:noFill/>
        </a:ln>
      </xdr:spPr>
    </xdr:pic>
    <xdr:clientData/>
  </xdr:twoCellAnchor>
  <xdr:twoCellAnchor editAs="oneCell">
    <xdr:from>
      <xdr:col>5</xdr:col>
      <xdr:colOff>114300</xdr:colOff>
      <xdr:row>25</xdr:row>
      <xdr:rowOff>85725</xdr:rowOff>
    </xdr:from>
    <xdr:to>
      <xdr:col>5</xdr:col>
      <xdr:colOff>876300</xdr:colOff>
      <xdr:row>25</xdr:row>
      <xdr:rowOff>1114425</xdr:rowOff>
    </xdr:to>
    <xdr:pic>
      <xdr:nvPicPr>
        <xdr:cNvPr id="26" name="Picture 207"/>
        <xdr:cNvPicPr preferRelativeResize="1">
          <a:picLocks noChangeAspect="1"/>
        </xdr:cNvPicPr>
      </xdr:nvPicPr>
      <xdr:blipFill>
        <a:blip r:embed="rId25"/>
        <a:stretch>
          <a:fillRect/>
        </a:stretch>
      </xdr:blipFill>
      <xdr:spPr>
        <a:xfrm>
          <a:off x="3228975" y="11106150"/>
          <a:ext cx="762000" cy="1028700"/>
        </a:xfrm>
        <a:prstGeom prst="rect">
          <a:avLst/>
        </a:prstGeom>
        <a:noFill/>
        <a:ln w="9525" cmpd="sng">
          <a:noFill/>
        </a:ln>
      </xdr:spPr>
    </xdr:pic>
    <xdr:clientData/>
  </xdr:twoCellAnchor>
  <xdr:twoCellAnchor editAs="oneCell">
    <xdr:from>
      <xdr:col>7</xdr:col>
      <xdr:colOff>114300</xdr:colOff>
      <xdr:row>25</xdr:row>
      <xdr:rowOff>85725</xdr:rowOff>
    </xdr:from>
    <xdr:to>
      <xdr:col>7</xdr:col>
      <xdr:colOff>876300</xdr:colOff>
      <xdr:row>25</xdr:row>
      <xdr:rowOff>1133475</xdr:rowOff>
    </xdr:to>
    <xdr:pic>
      <xdr:nvPicPr>
        <xdr:cNvPr id="27" name="Picture 208"/>
        <xdr:cNvPicPr preferRelativeResize="1">
          <a:picLocks noChangeAspect="1"/>
        </xdr:cNvPicPr>
      </xdr:nvPicPr>
      <xdr:blipFill>
        <a:blip r:embed="rId26"/>
        <a:stretch>
          <a:fillRect/>
        </a:stretch>
      </xdr:blipFill>
      <xdr:spPr>
        <a:xfrm>
          <a:off x="4610100" y="11106150"/>
          <a:ext cx="762000" cy="1047750"/>
        </a:xfrm>
        <a:prstGeom prst="rect">
          <a:avLst/>
        </a:prstGeom>
        <a:noFill/>
        <a:ln w="9525" cmpd="sng">
          <a:noFill/>
        </a:ln>
      </xdr:spPr>
    </xdr:pic>
    <xdr:clientData/>
  </xdr:twoCellAnchor>
  <xdr:twoCellAnchor editAs="oneCell">
    <xdr:from>
      <xdr:col>9</xdr:col>
      <xdr:colOff>114300</xdr:colOff>
      <xdr:row>25</xdr:row>
      <xdr:rowOff>76200</xdr:rowOff>
    </xdr:from>
    <xdr:to>
      <xdr:col>9</xdr:col>
      <xdr:colOff>876300</xdr:colOff>
      <xdr:row>25</xdr:row>
      <xdr:rowOff>1123950</xdr:rowOff>
    </xdr:to>
    <xdr:pic>
      <xdr:nvPicPr>
        <xdr:cNvPr id="28" name="Picture 209"/>
        <xdr:cNvPicPr preferRelativeResize="1">
          <a:picLocks noChangeAspect="1"/>
        </xdr:cNvPicPr>
      </xdr:nvPicPr>
      <xdr:blipFill>
        <a:blip r:embed="rId27"/>
        <a:stretch>
          <a:fillRect/>
        </a:stretch>
      </xdr:blipFill>
      <xdr:spPr>
        <a:xfrm>
          <a:off x="5991225" y="11096625"/>
          <a:ext cx="762000" cy="1047750"/>
        </a:xfrm>
        <a:prstGeom prst="rect">
          <a:avLst/>
        </a:prstGeom>
        <a:noFill/>
        <a:ln w="9525" cmpd="sng">
          <a:noFill/>
        </a:ln>
      </xdr:spPr>
    </xdr:pic>
    <xdr:clientData/>
  </xdr:twoCellAnchor>
  <xdr:twoCellAnchor editAs="oneCell">
    <xdr:from>
      <xdr:col>1</xdr:col>
      <xdr:colOff>123825</xdr:colOff>
      <xdr:row>29</xdr:row>
      <xdr:rowOff>76200</xdr:rowOff>
    </xdr:from>
    <xdr:to>
      <xdr:col>1</xdr:col>
      <xdr:colOff>885825</xdr:colOff>
      <xdr:row>29</xdr:row>
      <xdr:rowOff>1123950</xdr:rowOff>
    </xdr:to>
    <xdr:pic>
      <xdr:nvPicPr>
        <xdr:cNvPr id="29" name="Picture 210"/>
        <xdr:cNvPicPr preferRelativeResize="1">
          <a:picLocks noChangeAspect="1"/>
        </xdr:cNvPicPr>
      </xdr:nvPicPr>
      <xdr:blipFill>
        <a:blip r:embed="rId28"/>
        <a:stretch>
          <a:fillRect/>
        </a:stretch>
      </xdr:blipFill>
      <xdr:spPr>
        <a:xfrm>
          <a:off x="476250" y="13039725"/>
          <a:ext cx="762000" cy="1047750"/>
        </a:xfrm>
        <a:prstGeom prst="rect">
          <a:avLst/>
        </a:prstGeom>
        <a:noFill/>
        <a:ln w="9525" cmpd="sng">
          <a:noFill/>
        </a:ln>
      </xdr:spPr>
    </xdr:pic>
    <xdr:clientData/>
  </xdr:twoCellAnchor>
  <xdr:twoCellAnchor editAs="oneCell">
    <xdr:from>
      <xdr:col>3</xdr:col>
      <xdr:colOff>114300</xdr:colOff>
      <xdr:row>29</xdr:row>
      <xdr:rowOff>95250</xdr:rowOff>
    </xdr:from>
    <xdr:to>
      <xdr:col>3</xdr:col>
      <xdr:colOff>876300</xdr:colOff>
      <xdr:row>29</xdr:row>
      <xdr:rowOff>1123950</xdr:rowOff>
    </xdr:to>
    <xdr:pic>
      <xdr:nvPicPr>
        <xdr:cNvPr id="30" name="Picture 211"/>
        <xdr:cNvPicPr preferRelativeResize="1">
          <a:picLocks noChangeAspect="1"/>
        </xdr:cNvPicPr>
      </xdr:nvPicPr>
      <xdr:blipFill>
        <a:blip r:embed="rId29"/>
        <a:stretch>
          <a:fillRect/>
        </a:stretch>
      </xdr:blipFill>
      <xdr:spPr>
        <a:xfrm>
          <a:off x="1847850" y="13058775"/>
          <a:ext cx="762000" cy="1028700"/>
        </a:xfrm>
        <a:prstGeom prst="rect">
          <a:avLst/>
        </a:prstGeom>
        <a:noFill/>
        <a:ln w="9525" cmpd="sng">
          <a:noFill/>
        </a:ln>
      </xdr:spPr>
    </xdr:pic>
    <xdr:clientData/>
  </xdr:twoCellAnchor>
  <xdr:twoCellAnchor editAs="oneCell">
    <xdr:from>
      <xdr:col>5</xdr:col>
      <xdr:colOff>114300</xdr:colOff>
      <xdr:row>29</xdr:row>
      <xdr:rowOff>95250</xdr:rowOff>
    </xdr:from>
    <xdr:to>
      <xdr:col>5</xdr:col>
      <xdr:colOff>876300</xdr:colOff>
      <xdr:row>29</xdr:row>
      <xdr:rowOff>1123950</xdr:rowOff>
    </xdr:to>
    <xdr:pic>
      <xdr:nvPicPr>
        <xdr:cNvPr id="31" name="Picture 212"/>
        <xdr:cNvPicPr preferRelativeResize="1">
          <a:picLocks noChangeAspect="1"/>
        </xdr:cNvPicPr>
      </xdr:nvPicPr>
      <xdr:blipFill>
        <a:blip r:embed="rId30"/>
        <a:stretch>
          <a:fillRect/>
        </a:stretch>
      </xdr:blipFill>
      <xdr:spPr>
        <a:xfrm>
          <a:off x="3228975" y="13058775"/>
          <a:ext cx="762000" cy="1028700"/>
        </a:xfrm>
        <a:prstGeom prst="rect">
          <a:avLst/>
        </a:prstGeom>
        <a:noFill/>
        <a:ln w="9525" cmpd="sng">
          <a:noFill/>
        </a:ln>
      </xdr:spPr>
    </xdr:pic>
    <xdr:clientData/>
  </xdr:twoCellAnchor>
  <xdr:twoCellAnchor editAs="oneCell">
    <xdr:from>
      <xdr:col>7</xdr:col>
      <xdr:colOff>114300</xdr:colOff>
      <xdr:row>29</xdr:row>
      <xdr:rowOff>85725</xdr:rowOff>
    </xdr:from>
    <xdr:to>
      <xdr:col>7</xdr:col>
      <xdr:colOff>876300</xdr:colOff>
      <xdr:row>29</xdr:row>
      <xdr:rowOff>1114425</xdr:rowOff>
    </xdr:to>
    <xdr:pic>
      <xdr:nvPicPr>
        <xdr:cNvPr id="32" name="Picture 213"/>
        <xdr:cNvPicPr preferRelativeResize="1">
          <a:picLocks noChangeAspect="1"/>
        </xdr:cNvPicPr>
      </xdr:nvPicPr>
      <xdr:blipFill>
        <a:blip r:embed="rId31"/>
        <a:stretch>
          <a:fillRect/>
        </a:stretch>
      </xdr:blipFill>
      <xdr:spPr>
        <a:xfrm>
          <a:off x="4610100" y="13049250"/>
          <a:ext cx="762000" cy="1028700"/>
        </a:xfrm>
        <a:prstGeom prst="rect">
          <a:avLst/>
        </a:prstGeom>
        <a:noFill/>
        <a:ln w="9525" cmpd="sng">
          <a:noFill/>
        </a:ln>
      </xdr:spPr>
    </xdr:pic>
    <xdr:clientData/>
  </xdr:twoCellAnchor>
  <xdr:twoCellAnchor editAs="oneCell">
    <xdr:from>
      <xdr:col>9</xdr:col>
      <xdr:colOff>114300</xdr:colOff>
      <xdr:row>29</xdr:row>
      <xdr:rowOff>85725</xdr:rowOff>
    </xdr:from>
    <xdr:to>
      <xdr:col>9</xdr:col>
      <xdr:colOff>876300</xdr:colOff>
      <xdr:row>29</xdr:row>
      <xdr:rowOff>1123950</xdr:rowOff>
    </xdr:to>
    <xdr:pic>
      <xdr:nvPicPr>
        <xdr:cNvPr id="33" name="Picture 214"/>
        <xdr:cNvPicPr preferRelativeResize="1">
          <a:picLocks noChangeAspect="1"/>
        </xdr:cNvPicPr>
      </xdr:nvPicPr>
      <xdr:blipFill>
        <a:blip r:embed="rId32"/>
        <a:stretch>
          <a:fillRect/>
        </a:stretch>
      </xdr:blipFill>
      <xdr:spPr>
        <a:xfrm>
          <a:off x="5991225" y="13049250"/>
          <a:ext cx="762000" cy="1038225"/>
        </a:xfrm>
        <a:prstGeom prst="rect">
          <a:avLst/>
        </a:prstGeom>
        <a:noFill/>
        <a:ln w="9525" cmpd="sng">
          <a:noFill/>
        </a:ln>
      </xdr:spPr>
    </xdr:pic>
    <xdr:clientData/>
  </xdr:twoCellAnchor>
  <xdr:twoCellAnchor editAs="oneCell">
    <xdr:from>
      <xdr:col>1</xdr:col>
      <xdr:colOff>114300</xdr:colOff>
      <xdr:row>33</xdr:row>
      <xdr:rowOff>85725</xdr:rowOff>
    </xdr:from>
    <xdr:to>
      <xdr:col>1</xdr:col>
      <xdr:colOff>876300</xdr:colOff>
      <xdr:row>33</xdr:row>
      <xdr:rowOff>1133475</xdr:rowOff>
    </xdr:to>
    <xdr:pic>
      <xdr:nvPicPr>
        <xdr:cNvPr id="34" name="Picture 215"/>
        <xdr:cNvPicPr preferRelativeResize="1">
          <a:picLocks noChangeAspect="1"/>
        </xdr:cNvPicPr>
      </xdr:nvPicPr>
      <xdr:blipFill>
        <a:blip r:embed="rId33"/>
        <a:stretch>
          <a:fillRect/>
        </a:stretch>
      </xdr:blipFill>
      <xdr:spPr>
        <a:xfrm>
          <a:off x="466725" y="14992350"/>
          <a:ext cx="762000" cy="1047750"/>
        </a:xfrm>
        <a:prstGeom prst="rect">
          <a:avLst/>
        </a:prstGeom>
        <a:noFill/>
        <a:ln w="9525" cmpd="sng">
          <a:noFill/>
        </a:ln>
      </xdr:spPr>
    </xdr:pic>
    <xdr:clientData/>
  </xdr:twoCellAnchor>
  <xdr:twoCellAnchor editAs="oneCell">
    <xdr:from>
      <xdr:col>3</xdr:col>
      <xdr:colOff>114300</xdr:colOff>
      <xdr:row>33</xdr:row>
      <xdr:rowOff>85725</xdr:rowOff>
    </xdr:from>
    <xdr:to>
      <xdr:col>3</xdr:col>
      <xdr:colOff>876300</xdr:colOff>
      <xdr:row>33</xdr:row>
      <xdr:rowOff>1133475</xdr:rowOff>
    </xdr:to>
    <xdr:pic>
      <xdr:nvPicPr>
        <xdr:cNvPr id="35" name="Picture 216"/>
        <xdr:cNvPicPr preferRelativeResize="1">
          <a:picLocks noChangeAspect="1"/>
        </xdr:cNvPicPr>
      </xdr:nvPicPr>
      <xdr:blipFill>
        <a:blip r:embed="rId34"/>
        <a:stretch>
          <a:fillRect/>
        </a:stretch>
      </xdr:blipFill>
      <xdr:spPr>
        <a:xfrm>
          <a:off x="1847850" y="14992350"/>
          <a:ext cx="762000" cy="1047750"/>
        </a:xfrm>
        <a:prstGeom prst="rect">
          <a:avLst/>
        </a:prstGeom>
        <a:noFill/>
        <a:ln w="9525" cmpd="sng">
          <a:noFill/>
        </a:ln>
      </xdr:spPr>
    </xdr:pic>
    <xdr:clientData/>
  </xdr:twoCellAnchor>
  <xdr:twoCellAnchor editAs="oneCell">
    <xdr:from>
      <xdr:col>5</xdr:col>
      <xdr:colOff>114300</xdr:colOff>
      <xdr:row>33</xdr:row>
      <xdr:rowOff>85725</xdr:rowOff>
    </xdr:from>
    <xdr:to>
      <xdr:col>5</xdr:col>
      <xdr:colOff>876300</xdr:colOff>
      <xdr:row>33</xdr:row>
      <xdr:rowOff>1133475</xdr:rowOff>
    </xdr:to>
    <xdr:pic>
      <xdr:nvPicPr>
        <xdr:cNvPr id="36" name="Picture 217"/>
        <xdr:cNvPicPr preferRelativeResize="1">
          <a:picLocks noChangeAspect="1"/>
        </xdr:cNvPicPr>
      </xdr:nvPicPr>
      <xdr:blipFill>
        <a:blip r:embed="rId35"/>
        <a:stretch>
          <a:fillRect/>
        </a:stretch>
      </xdr:blipFill>
      <xdr:spPr>
        <a:xfrm>
          <a:off x="3228975" y="14992350"/>
          <a:ext cx="762000" cy="1047750"/>
        </a:xfrm>
        <a:prstGeom prst="rect">
          <a:avLst/>
        </a:prstGeom>
        <a:noFill/>
        <a:ln w="9525" cmpd="sng">
          <a:noFill/>
        </a:ln>
      </xdr:spPr>
    </xdr:pic>
    <xdr:clientData/>
  </xdr:twoCellAnchor>
  <xdr:twoCellAnchor editAs="oneCell">
    <xdr:from>
      <xdr:col>7</xdr:col>
      <xdr:colOff>114300</xdr:colOff>
      <xdr:row>33</xdr:row>
      <xdr:rowOff>85725</xdr:rowOff>
    </xdr:from>
    <xdr:to>
      <xdr:col>7</xdr:col>
      <xdr:colOff>876300</xdr:colOff>
      <xdr:row>33</xdr:row>
      <xdr:rowOff>1123950</xdr:rowOff>
    </xdr:to>
    <xdr:pic>
      <xdr:nvPicPr>
        <xdr:cNvPr id="37" name="Picture 218"/>
        <xdr:cNvPicPr preferRelativeResize="1">
          <a:picLocks noChangeAspect="1"/>
        </xdr:cNvPicPr>
      </xdr:nvPicPr>
      <xdr:blipFill>
        <a:blip r:embed="rId36"/>
        <a:stretch>
          <a:fillRect/>
        </a:stretch>
      </xdr:blipFill>
      <xdr:spPr>
        <a:xfrm>
          <a:off x="4610100" y="14992350"/>
          <a:ext cx="762000" cy="1038225"/>
        </a:xfrm>
        <a:prstGeom prst="rect">
          <a:avLst/>
        </a:prstGeom>
        <a:noFill/>
        <a:ln w="9525" cmpd="sng">
          <a:noFill/>
        </a:ln>
      </xdr:spPr>
    </xdr:pic>
    <xdr:clientData/>
  </xdr:twoCellAnchor>
  <xdr:twoCellAnchor editAs="oneCell">
    <xdr:from>
      <xdr:col>9</xdr:col>
      <xdr:colOff>123825</xdr:colOff>
      <xdr:row>33</xdr:row>
      <xdr:rowOff>76200</xdr:rowOff>
    </xdr:from>
    <xdr:to>
      <xdr:col>9</xdr:col>
      <xdr:colOff>885825</xdr:colOff>
      <xdr:row>33</xdr:row>
      <xdr:rowOff>1123950</xdr:rowOff>
    </xdr:to>
    <xdr:pic>
      <xdr:nvPicPr>
        <xdr:cNvPr id="38" name="Picture 219"/>
        <xdr:cNvPicPr preferRelativeResize="1">
          <a:picLocks noChangeAspect="1"/>
        </xdr:cNvPicPr>
      </xdr:nvPicPr>
      <xdr:blipFill>
        <a:blip r:embed="rId37"/>
        <a:stretch>
          <a:fillRect/>
        </a:stretch>
      </xdr:blipFill>
      <xdr:spPr>
        <a:xfrm>
          <a:off x="6000750" y="14982825"/>
          <a:ext cx="762000" cy="1047750"/>
        </a:xfrm>
        <a:prstGeom prst="rect">
          <a:avLst/>
        </a:prstGeom>
        <a:noFill/>
        <a:ln w="9525" cmpd="sng">
          <a:noFill/>
        </a:ln>
      </xdr:spPr>
    </xdr:pic>
    <xdr:clientData/>
  </xdr:twoCellAnchor>
  <xdr:twoCellAnchor editAs="oneCell">
    <xdr:from>
      <xdr:col>1</xdr:col>
      <xdr:colOff>114300</xdr:colOff>
      <xdr:row>37</xdr:row>
      <xdr:rowOff>85725</xdr:rowOff>
    </xdr:from>
    <xdr:to>
      <xdr:col>1</xdr:col>
      <xdr:colOff>876300</xdr:colOff>
      <xdr:row>37</xdr:row>
      <xdr:rowOff>1123950</xdr:rowOff>
    </xdr:to>
    <xdr:pic>
      <xdr:nvPicPr>
        <xdr:cNvPr id="39" name="Picture 220"/>
        <xdr:cNvPicPr preferRelativeResize="1">
          <a:picLocks noChangeAspect="1"/>
        </xdr:cNvPicPr>
      </xdr:nvPicPr>
      <xdr:blipFill>
        <a:blip r:embed="rId38"/>
        <a:stretch>
          <a:fillRect/>
        </a:stretch>
      </xdr:blipFill>
      <xdr:spPr>
        <a:xfrm>
          <a:off x="466725" y="16935450"/>
          <a:ext cx="762000" cy="1038225"/>
        </a:xfrm>
        <a:prstGeom prst="rect">
          <a:avLst/>
        </a:prstGeom>
        <a:noFill/>
        <a:ln w="9525" cmpd="sng">
          <a:noFill/>
        </a:ln>
      </xdr:spPr>
    </xdr:pic>
    <xdr:clientData/>
  </xdr:twoCellAnchor>
  <xdr:twoCellAnchor editAs="oneCell">
    <xdr:from>
      <xdr:col>3</xdr:col>
      <xdr:colOff>114300</xdr:colOff>
      <xdr:row>37</xdr:row>
      <xdr:rowOff>85725</xdr:rowOff>
    </xdr:from>
    <xdr:to>
      <xdr:col>3</xdr:col>
      <xdr:colOff>876300</xdr:colOff>
      <xdr:row>37</xdr:row>
      <xdr:rowOff>1123950</xdr:rowOff>
    </xdr:to>
    <xdr:pic>
      <xdr:nvPicPr>
        <xdr:cNvPr id="40" name="Picture 221"/>
        <xdr:cNvPicPr preferRelativeResize="1">
          <a:picLocks noChangeAspect="1"/>
        </xdr:cNvPicPr>
      </xdr:nvPicPr>
      <xdr:blipFill>
        <a:blip r:embed="rId39"/>
        <a:stretch>
          <a:fillRect/>
        </a:stretch>
      </xdr:blipFill>
      <xdr:spPr>
        <a:xfrm>
          <a:off x="1847850" y="16935450"/>
          <a:ext cx="762000" cy="1038225"/>
        </a:xfrm>
        <a:prstGeom prst="rect">
          <a:avLst/>
        </a:prstGeom>
        <a:noFill/>
        <a:ln w="9525" cmpd="sng">
          <a:noFill/>
        </a:ln>
      </xdr:spPr>
    </xdr:pic>
    <xdr:clientData/>
  </xdr:twoCellAnchor>
  <xdr:twoCellAnchor editAs="oneCell">
    <xdr:from>
      <xdr:col>5</xdr:col>
      <xdr:colOff>123825</xdr:colOff>
      <xdr:row>37</xdr:row>
      <xdr:rowOff>76200</xdr:rowOff>
    </xdr:from>
    <xdr:to>
      <xdr:col>5</xdr:col>
      <xdr:colOff>885825</xdr:colOff>
      <xdr:row>37</xdr:row>
      <xdr:rowOff>1123950</xdr:rowOff>
    </xdr:to>
    <xdr:pic>
      <xdr:nvPicPr>
        <xdr:cNvPr id="41" name="Picture 222"/>
        <xdr:cNvPicPr preferRelativeResize="1">
          <a:picLocks noChangeAspect="1"/>
        </xdr:cNvPicPr>
      </xdr:nvPicPr>
      <xdr:blipFill>
        <a:blip r:embed="rId40"/>
        <a:stretch>
          <a:fillRect/>
        </a:stretch>
      </xdr:blipFill>
      <xdr:spPr>
        <a:xfrm>
          <a:off x="3238500" y="16925925"/>
          <a:ext cx="762000" cy="1047750"/>
        </a:xfrm>
        <a:prstGeom prst="rect">
          <a:avLst/>
        </a:prstGeom>
        <a:noFill/>
        <a:ln w="9525" cmpd="sng">
          <a:noFill/>
        </a:ln>
      </xdr:spPr>
    </xdr:pic>
    <xdr:clientData/>
  </xdr:twoCellAnchor>
  <xdr:twoCellAnchor editAs="oneCell">
    <xdr:from>
      <xdr:col>7</xdr:col>
      <xdr:colOff>114300</xdr:colOff>
      <xdr:row>37</xdr:row>
      <xdr:rowOff>85725</xdr:rowOff>
    </xdr:from>
    <xdr:to>
      <xdr:col>7</xdr:col>
      <xdr:colOff>876300</xdr:colOff>
      <xdr:row>37</xdr:row>
      <xdr:rowOff>1114425</xdr:rowOff>
    </xdr:to>
    <xdr:pic>
      <xdr:nvPicPr>
        <xdr:cNvPr id="42" name="Picture 223"/>
        <xdr:cNvPicPr preferRelativeResize="1">
          <a:picLocks noChangeAspect="1"/>
        </xdr:cNvPicPr>
      </xdr:nvPicPr>
      <xdr:blipFill>
        <a:blip r:embed="rId41"/>
        <a:stretch>
          <a:fillRect/>
        </a:stretch>
      </xdr:blipFill>
      <xdr:spPr>
        <a:xfrm>
          <a:off x="4610100" y="16935450"/>
          <a:ext cx="762000" cy="1028700"/>
        </a:xfrm>
        <a:prstGeom prst="rect">
          <a:avLst/>
        </a:prstGeom>
        <a:noFill/>
        <a:ln w="9525" cmpd="sng">
          <a:noFill/>
        </a:ln>
      </xdr:spPr>
    </xdr:pic>
    <xdr:clientData/>
  </xdr:twoCellAnchor>
  <xdr:twoCellAnchor editAs="oneCell">
    <xdr:from>
      <xdr:col>9</xdr:col>
      <xdr:colOff>123825</xdr:colOff>
      <xdr:row>37</xdr:row>
      <xdr:rowOff>76200</xdr:rowOff>
    </xdr:from>
    <xdr:to>
      <xdr:col>9</xdr:col>
      <xdr:colOff>885825</xdr:colOff>
      <xdr:row>37</xdr:row>
      <xdr:rowOff>1123950</xdr:rowOff>
    </xdr:to>
    <xdr:pic>
      <xdr:nvPicPr>
        <xdr:cNvPr id="43" name="Picture 224"/>
        <xdr:cNvPicPr preferRelativeResize="1">
          <a:picLocks noChangeAspect="1"/>
        </xdr:cNvPicPr>
      </xdr:nvPicPr>
      <xdr:blipFill>
        <a:blip r:embed="rId42"/>
        <a:stretch>
          <a:fillRect/>
        </a:stretch>
      </xdr:blipFill>
      <xdr:spPr>
        <a:xfrm>
          <a:off x="6000750" y="16925925"/>
          <a:ext cx="762000" cy="1047750"/>
        </a:xfrm>
        <a:prstGeom prst="rect">
          <a:avLst/>
        </a:prstGeom>
        <a:noFill/>
        <a:ln w="9525" cmpd="sng">
          <a:noFill/>
        </a:ln>
      </xdr:spPr>
    </xdr:pic>
    <xdr:clientData/>
  </xdr:twoCellAnchor>
  <xdr:twoCellAnchor editAs="oneCell">
    <xdr:from>
      <xdr:col>1</xdr:col>
      <xdr:colOff>123825</xdr:colOff>
      <xdr:row>41</xdr:row>
      <xdr:rowOff>85725</xdr:rowOff>
    </xdr:from>
    <xdr:to>
      <xdr:col>1</xdr:col>
      <xdr:colOff>885825</xdr:colOff>
      <xdr:row>41</xdr:row>
      <xdr:rowOff>1123950</xdr:rowOff>
    </xdr:to>
    <xdr:pic>
      <xdr:nvPicPr>
        <xdr:cNvPr id="44" name="Picture 225"/>
        <xdr:cNvPicPr preferRelativeResize="1">
          <a:picLocks noChangeAspect="1"/>
        </xdr:cNvPicPr>
      </xdr:nvPicPr>
      <xdr:blipFill>
        <a:blip r:embed="rId43"/>
        <a:stretch>
          <a:fillRect/>
        </a:stretch>
      </xdr:blipFill>
      <xdr:spPr>
        <a:xfrm>
          <a:off x="476250" y="18878550"/>
          <a:ext cx="762000" cy="1038225"/>
        </a:xfrm>
        <a:prstGeom prst="rect">
          <a:avLst/>
        </a:prstGeom>
        <a:noFill/>
        <a:ln w="9525" cmpd="sng">
          <a:noFill/>
        </a:ln>
      </xdr:spPr>
    </xdr:pic>
    <xdr:clientData/>
  </xdr:twoCellAnchor>
  <xdr:twoCellAnchor editAs="oneCell">
    <xdr:from>
      <xdr:col>3</xdr:col>
      <xdr:colOff>114300</xdr:colOff>
      <xdr:row>41</xdr:row>
      <xdr:rowOff>66675</xdr:rowOff>
    </xdr:from>
    <xdr:to>
      <xdr:col>3</xdr:col>
      <xdr:colOff>876300</xdr:colOff>
      <xdr:row>41</xdr:row>
      <xdr:rowOff>1123950</xdr:rowOff>
    </xdr:to>
    <xdr:pic>
      <xdr:nvPicPr>
        <xdr:cNvPr id="45" name="Picture 226"/>
        <xdr:cNvPicPr preferRelativeResize="1">
          <a:picLocks noChangeAspect="1"/>
        </xdr:cNvPicPr>
      </xdr:nvPicPr>
      <xdr:blipFill>
        <a:blip r:embed="rId44"/>
        <a:stretch>
          <a:fillRect/>
        </a:stretch>
      </xdr:blipFill>
      <xdr:spPr>
        <a:xfrm>
          <a:off x="1847850" y="18859500"/>
          <a:ext cx="762000" cy="1057275"/>
        </a:xfrm>
        <a:prstGeom prst="rect">
          <a:avLst/>
        </a:prstGeom>
        <a:noFill/>
        <a:ln w="9525" cmpd="sng">
          <a:noFill/>
        </a:ln>
      </xdr:spPr>
    </xdr:pic>
    <xdr:clientData/>
  </xdr:twoCellAnchor>
  <xdr:twoCellAnchor editAs="oneCell">
    <xdr:from>
      <xdr:col>7</xdr:col>
      <xdr:colOff>123825</xdr:colOff>
      <xdr:row>41</xdr:row>
      <xdr:rowOff>85725</xdr:rowOff>
    </xdr:from>
    <xdr:to>
      <xdr:col>7</xdr:col>
      <xdr:colOff>885825</xdr:colOff>
      <xdr:row>41</xdr:row>
      <xdr:rowOff>1133475</xdr:rowOff>
    </xdr:to>
    <xdr:pic>
      <xdr:nvPicPr>
        <xdr:cNvPr id="46" name="Picture 228"/>
        <xdr:cNvPicPr preferRelativeResize="1">
          <a:picLocks noChangeAspect="1"/>
        </xdr:cNvPicPr>
      </xdr:nvPicPr>
      <xdr:blipFill>
        <a:blip r:embed="rId45"/>
        <a:stretch>
          <a:fillRect/>
        </a:stretch>
      </xdr:blipFill>
      <xdr:spPr>
        <a:xfrm>
          <a:off x="4619625" y="18878550"/>
          <a:ext cx="762000" cy="1047750"/>
        </a:xfrm>
        <a:prstGeom prst="rect">
          <a:avLst/>
        </a:prstGeom>
        <a:noFill/>
        <a:ln w="9525" cmpd="sng">
          <a:noFill/>
        </a:ln>
      </xdr:spPr>
    </xdr:pic>
    <xdr:clientData/>
  </xdr:twoCellAnchor>
  <xdr:twoCellAnchor editAs="oneCell">
    <xdr:from>
      <xdr:col>9</xdr:col>
      <xdr:colOff>123825</xdr:colOff>
      <xdr:row>41</xdr:row>
      <xdr:rowOff>76200</xdr:rowOff>
    </xdr:from>
    <xdr:to>
      <xdr:col>9</xdr:col>
      <xdr:colOff>885825</xdr:colOff>
      <xdr:row>41</xdr:row>
      <xdr:rowOff>1123950</xdr:rowOff>
    </xdr:to>
    <xdr:pic>
      <xdr:nvPicPr>
        <xdr:cNvPr id="47" name="Picture 229"/>
        <xdr:cNvPicPr preferRelativeResize="1">
          <a:picLocks noChangeAspect="1"/>
        </xdr:cNvPicPr>
      </xdr:nvPicPr>
      <xdr:blipFill>
        <a:blip r:embed="rId46"/>
        <a:stretch>
          <a:fillRect/>
        </a:stretch>
      </xdr:blipFill>
      <xdr:spPr>
        <a:xfrm>
          <a:off x="6000750" y="18869025"/>
          <a:ext cx="762000" cy="1047750"/>
        </a:xfrm>
        <a:prstGeom prst="rect">
          <a:avLst/>
        </a:prstGeom>
        <a:noFill/>
        <a:ln w="9525" cmpd="sng">
          <a:noFill/>
        </a:ln>
      </xdr:spPr>
    </xdr:pic>
    <xdr:clientData/>
  </xdr:twoCellAnchor>
  <xdr:twoCellAnchor editAs="oneCell">
    <xdr:from>
      <xdr:col>1</xdr:col>
      <xdr:colOff>123825</xdr:colOff>
      <xdr:row>45</xdr:row>
      <xdr:rowOff>66675</xdr:rowOff>
    </xdr:from>
    <xdr:to>
      <xdr:col>1</xdr:col>
      <xdr:colOff>885825</xdr:colOff>
      <xdr:row>45</xdr:row>
      <xdr:rowOff>1114425</xdr:rowOff>
    </xdr:to>
    <xdr:pic>
      <xdr:nvPicPr>
        <xdr:cNvPr id="48" name="Picture 230"/>
        <xdr:cNvPicPr preferRelativeResize="1">
          <a:picLocks noChangeAspect="1"/>
        </xdr:cNvPicPr>
      </xdr:nvPicPr>
      <xdr:blipFill>
        <a:blip r:embed="rId47"/>
        <a:stretch>
          <a:fillRect/>
        </a:stretch>
      </xdr:blipFill>
      <xdr:spPr>
        <a:xfrm>
          <a:off x="476250" y="20802600"/>
          <a:ext cx="762000" cy="1047750"/>
        </a:xfrm>
        <a:prstGeom prst="rect">
          <a:avLst/>
        </a:prstGeom>
        <a:noFill/>
        <a:ln w="9525" cmpd="sng">
          <a:noFill/>
        </a:ln>
      </xdr:spPr>
    </xdr:pic>
    <xdr:clientData/>
  </xdr:twoCellAnchor>
  <xdr:twoCellAnchor editAs="oneCell">
    <xdr:from>
      <xdr:col>3</xdr:col>
      <xdr:colOff>114300</xdr:colOff>
      <xdr:row>45</xdr:row>
      <xdr:rowOff>85725</xdr:rowOff>
    </xdr:from>
    <xdr:to>
      <xdr:col>3</xdr:col>
      <xdr:colOff>876300</xdr:colOff>
      <xdr:row>45</xdr:row>
      <xdr:rowOff>1133475</xdr:rowOff>
    </xdr:to>
    <xdr:pic>
      <xdr:nvPicPr>
        <xdr:cNvPr id="49" name="Picture 231"/>
        <xdr:cNvPicPr preferRelativeResize="1">
          <a:picLocks noChangeAspect="1"/>
        </xdr:cNvPicPr>
      </xdr:nvPicPr>
      <xdr:blipFill>
        <a:blip r:embed="rId48"/>
        <a:stretch>
          <a:fillRect/>
        </a:stretch>
      </xdr:blipFill>
      <xdr:spPr>
        <a:xfrm>
          <a:off x="1847850" y="20821650"/>
          <a:ext cx="762000" cy="1047750"/>
        </a:xfrm>
        <a:prstGeom prst="rect">
          <a:avLst/>
        </a:prstGeom>
        <a:noFill/>
        <a:ln w="9525" cmpd="sng">
          <a:noFill/>
        </a:ln>
      </xdr:spPr>
    </xdr:pic>
    <xdr:clientData/>
  </xdr:twoCellAnchor>
  <xdr:twoCellAnchor editAs="oneCell">
    <xdr:from>
      <xdr:col>5</xdr:col>
      <xdr:colOff>114300</xdr:colOff>
      <xdr:row>45</xdr:row>
      <xdr:rowOff>76200</xdr:rowOff>
    </xdr:from>
    <xdr:to>
      <xdr:col>5</xdr:col>
      <xdr:colOff>876300</xdr:colOff>
      <xdr:row>45</xdr:row>
      <xdr:rowOff>1114425</xdr:rowOff>
    </xdr:to>
    <xdr:pic>
      <xdr:nvPicPr>
        <xdr:cNvPr id="50" name="Picture 232"/>
        <xdr:cNvPicPr preferRelativeResize="1">
          <a:picLocks noChangeAspect="1"/>
        </xdr:cNvPicPr>
      </xdr:nvPicPr>
      <xdr:blipFill>
        <a:blip r:embed="rId49"/>
        <a:stretch>
          <a:fillRect/>
        </a:stretch>
      </xdr:blipFill>
      <xdr:spPr>
        <a:xfrm>
          <a:off x="3228975" y="20812125"/>
          <a:ext cx="762000" cy="1038225"/>
        </a:xfrm>
        <a:prstGeom prst="rect">
          <a:avLst/>
        </a:prstGeom>
        <a:noFill/>
        <a:ln w="9525" cmpd="sng">
          <a:noFill/>
        </a:ln>
      </xdr:spPr>
    </xdr:pic>
    <xdr:clientData/>
  </xdr:twoCellAnchor>
  <xdr:twoCellAnchor editAs="oneCell">
    <xdr:from>
      <xdr:col>7</xdr:col>
      <xdr:colOff>114300</xdr:colOff>
      <xdr:row>45</xdr:row>
      <xdr:rowOff>85725</xdr:rowOff>
    </xdr:from>
    <xdr:to>
      <xdr:col>7</xdr:col>
      <xdr:colOff>876300</xdr:colOff>
      <xdr:row>45</xdr:row>
      <xdr:rowOff>1123950</xdr:rowOff>
    </xdr:to>
    <xdr:pic>
      <xdr:nvPicPr>
        <xdr:cNvPr id="51" name="Picture 233"/>
        <xdr:cNvPicPr preferRelativeResize="1">
          <a:picLocks noChangeAspect="1"/>
        </xdr:cNvPicPr>
      </xdr:nvPicPr>
      <xdr:blipFill>
        <a:blip r:embed="rId50"/>
        <a:stretch>
          <a:fillRect/>
        </a:stretch>
      </xdr:blipFill>
      <xdr:spPr>
        <a:xfrm>
          <a:off x="4610100" y="20821650"/>
          <a:ext cx="762000" cy="1038225"/>
        </a:xfrm>
        <a:prstGeom prst="rect">
          <a:avLst/>
        </a:prstGeom>
        <a:noFill/>
        <a:ln w="9525" cmpd="sng">
          <a:noFill/>
        </a:ln>
      </xdr:spPr>
    </xdr:pic>
    <xdr:clientData/>
  </xdr:twoCellAnchor>
  <xdr:twoCellAnchor editAs="oneCell">
    <xdr:from>
      <xdr:col>9</xdr:col>
      <xdr:colOff>123825</xdr:colOff>
      <xdr:row>45</xdr:row>
      <xdr:rowOff>76200</xdr:rowOff>
    </xdr:from>
    <xdr:to>
      <xdr:col>9</xdr:col>
      <xdr:colOff>885825</xdr:colOff>
      <xdr:row>45</xdr:row>
      <xdr:rowOff>1123950</xdr:rowOff>
    </xdr:to>
    <xdr:pic>
      <xdr:nvPicPr>
        <xdr:cNvPr id="52" name="Picture 234"/>
        <xdr:cNvPicPr preferRelativeResize="1">
          <a:picLocks noChangeAspect="1"/>
        </xdr:cNvPicPr>
      </xdr:nvPicPr>
      <xdr:blipFill>
        <a:blip r:embed="rId51"/>
        <a:stretch>
          <a:fillRect/>
        </a:stretch>
      </xdr:blipFill>
      <xdr:spPr>
        <a:xfrm>
          <a:off x="6000750" y="20812125"/>
          <a:ext cx="762000" cy="1047750"/>
        </a:xfrm>
        <a:prstGeom prst="rect">
          <a:avLst/>
        </a:prstGeom>
        <a:noFill/>
        <a:ln w="9525" cmpd="sng">
          <a:noFill/>
        </a:ln>
      </xdr:spPr>
    </xdr:pic>
    <xdr:clientData/>
  </xdr:twoCellAnchor>
  <xdr:twoCellAnchor editAs="oneCell">
    <xdr:from>
      <xdr:col>1</xdr:col>
      <xdr:colOff>114300</xdr:colOff>
      <xdr:row>49</xdr:row>
      <xdr:rowOff>85725</xdr:rowOff>
    </xdr:from>
    <xdr:to>
      <xdr:col>1</xdr:col>
      <xdr:colOff>876300</xdr:colOff>
      <xdr:row>49</xdr:row>
      <xdr:rowOff>1123950</xdr:rowOff>
    </xdr:to>
    <xdr:pic>
      <xdr:nvPicPr>
        <xdr:cNvPr id="53" name="Picture 235"/>
        <xdr:cNvPicPr preferRelativeResize="1">
          <a:picLocks noChangeAspect="1"/>
        </xdr:cNvPicPr>
      </xdr:nvPicPr>
      <xdr:blipFill>
        <a:blip r:embed="rId52"/>
        <a:stretch>
          <a:fillRect/>
        </a:stretch>
      </xdr:blipFill>
      <xdr:spPr>
        <a:xfrm>
          <a:off x="466725" y="22764750"/>
          <a:ext cx="762000" cy="1038225"/>
        </a:xfrm>
        <a:prstGeom prst="rect">
          <a:avLst/>
        </a:prstGeom>
        <a:noFill/>
        <a:ln w="9525" cmpd="sng">
          <a:noFill/>
        </a:ln>
      </xdr:spPr>
    </xdr:pic>
    <xdr:clientData/>
  </xdr:twoCellAnchor>
  <xdr:twoCellAnchor editAs="oneCell">
    <xdr:from>
      <xdr:col>3</xdr:col>
      <xdr:colOff>114300</xdr:colOff>
      <xdr:row>49</xdr:row>
      <xdr:rowOff>76200</xdr:rowOff>
    </xdr:from>
    <xdr:to>
      <xdr:col>3</xdr:col>
      <xdr:colOff>866775</xdr:colOff>
      <xdr:row>49</xdr:row>
      <xdr:rowOff>1123950</xdr:rowOff>
    </xdr:to>
    <xdr:pic>
      <xdr:nvPicPr>
        <xdr:cNvPr id="54" name="Picture 236"/>
        <xdr:cNvPicPr preferRelativeResize="1">
          <a:picLocks noChangeAspect="1"/>
        </xdr:cNvPicPr>
      </xdr:nvPicPr>
      <xdr:blipFill>
        <a:blip r:embed="rId53"/>
        <a:stretch>
          <a:fillRect/>
        </a:stretch>
      </xdr:blipFill>
      <xdr:spPr>
        <a:xfrm>
          <a:off x="1847850" y="22755225"/>
          <a:ext cx="752475" cy="1047750"/>
        </a:xfrm>
        <a:prstGeom prst="rect">
          <a:avLst/>
        </a:prstGeom>
        <a:noFill/>
        <a:ln w="9525" cmpd="sng">
          <a:noFill/>
        </a:ln>
      </xdr:spPr>
    </xdr:pic>
    <xdr:clientData/>
  </xdr:twoCellAnchor>
  <xdr:twoCellAnchor editAs="oneCell">
    <xdr:from>
      <xdr:col>5</xdr:col>
      <xdr:colOff>123825</xdr:colOff>
      <xdr:row>49</xdr:row>
      <xdr:rowOff>85725</xdr:rowOff>
    </xdr:from>
    <xdr:to>
      <xdr:col>5</xdr:col>
      <xdr:colOff>885825</xdr:colOff>
      <xdr:row>49</xdr:row>
      <xdr:rowOff>1133475</xdr:rowOff>
    </xdr:to>
    <xdr:pic>
      <xdr:nvPicPr>
        <xdr:cNvPr id="55" name="Picture 237"/>
        <xdr:cNvPicPr preferRelativeResize="1">
          <a:picLocks noChangeAspect="1"/>
        </xdr:cNvPicPr>
      </xdr:nvPicPr>
      <xdr:blipFill>
        <a:blip r:embed="rId54"/>
        <a:stretch>
          <a:fillRect/>
        </a:stretch>
      </xdr:blipFill>
      <xdr:spPr>
        <a:xfrm>
          <a:off x="3238500" y="22764750"/>
          <a:ext cx="762000" cy="1047750"/>
        </a:xfrm>
        <a:prstGeom prst="rect">
          <a:avLst/>
        </a:prstGeom>
        <a:noFill/>
        <a:ln w="9525" cmpd="sng">
          <a:noFill/>
        </a:ln>
      </xdr:spPr>
    </xdr:pic>
    <xdr:clientData/>
  </xdr:twoCellAnchor>
  <xdr:twoCellAnchor editAs="oneCell">
    <xdr:from>
      <xdr:col>7</xdr:col>
      <xdr:colOff>114300</xdr:colOff>
      <xdr:row>49</xdr:row>
      <xdr:rowOff>85725</xdr:rowOff>
    </xdr:from>
    <xdr:to>
      <xdr:col>7</xdr:col>
      <xdr:colOff>876300</xdr:colOff>
      <xdr:row>49</xdr:row>
      <xdr:rowOff>1133475</xdr:rowOff>
    </xdr:to>
    <xdr:pic>
      <xdr:nvPicPr>
        <xdr:cNvPr id="56" name="Picture 238"/>
        <xdr:cNvPicPr preferRelativeResize="1">
          <a:picLocks noChangeAspect="1"/>
        </xdr:cNvPicPr>
      </xdr:nvPicPr>
      <xdr:blipFill>
        <a:blip r:embed="rId55"/>
        <a:stretch>
          <a:fillRect/>
        </a:stretch>
      </xdr:blipFill>
      <xdr:spPr>
        <a:xfrm>
          <a:off x="4610100" y="22764750"/>
          <a:ext cx="762000" cy="1047750"/>
        </a:xfrm>
        <a:prstGeom prst="rect">
          <a:avLst/>
        </a:prstGeom>
        <a:noFill/>
        <a:ln w="9525" cmpd="sng">
          <a:noFill/>
        </a:ln>
      </xdr:spPr>
    </xdr:pic>
    <xdr:clientData/>
  </xdr:twoCellAnchor>
  <xdr:twoCellAnchor editAs="oneCell">
    <xdr:from>
      <xdr:col>9</xdr:col>
      <xdr:colOff>123825</xdr:colOff>
      <xdr:row>49</xdr:row>
      <xdr:rowOff>85725</xdr:rowOff>
    </xdr:from>
    <xdr:to>
      <xdr:col>9</xdr:col>
      <xdr:colOff>885825</xdr:colOff>
      <xdr:row>49</xdr:row>
      <xdr:rowOff>1123950</xdr:rowOff>
    </xdr:to>
    <xdr:pic>
      <xdr:nvPicPr>
        <xdr:cNvPr id="57" name="Picture 239"/>
        <xdr:cNvPicPr preferRelativeResize="1">
          <a:picLocks noChangeAspect="1"/>
        </xdr:cNvPicPr>
      </xdr:nvPicPr>
      <xdr:blipFill>
        <a:blip r:embed="rId56"/>
        <a:stretch>
          <a:fillRect/>
        </a:stretch>
      </xdr:blipFill>
      <xdr:spPr>
        <a:xfrm>
          <a:off x="6000750" y="22764750"/>
          <a:ext cx="762000" cy="1038225"/>
        </a:xfrm>
        <a:prstGeom prst="rect">
          <a:avLst/>
        </a:prstGeom>
        <a:noFill/>
        <a:ln w="9525" cmpd="sng">
          <a:noFill/>
        </a:ln>
      </xdr:spPr>
    </xdr:pic>
    <xdr:clientData/>
  </xdr:twoCellAnchor>
  <xdr:twoCellAnchor editAs="oneCell">
    <xdr:from>
      <xdr:col>1</xdr:col>
      <xdr:colOff>123825</xdr:colOff>
      <xdr:row>53</xdr:row>
      <xdr:rowOff>85725</xdr:rowOff>
    </xdr:from>
    <xdr:to>
      <xdr:col>1</xdr:col>
      <xdr:colOff>885825</xdr:colOff>
      <xdr:row>53</xdr:row>
      <xdr:rowOff>1133475</xdr:rowOff>
    </xdr:to>
    <xdr:pic>
      <xdr:nvPicPr>
        <xdr:cNvPr id="58" name="Picture 240"/>
        <xdr:cNvPicPr preferRelativeResize="1">
          <a:picLocks noChangeAspect="1"/>
        </xdr:cNvPicPr>
      </xdr:nvPicPr>
      <xdr:blipFill>
        <a:blip r:embed="rId57"/>
        <a:stretch>
          <a:fillRect/>
        </a:stretch>
      </xdr:blipFill>
      <xdr:spPr>
        <a:xfrm>
          <a:off x="476250" y="24707850"/>
          <a:ext cx="762000" cy="1047750"/>
        </a:xfrm>
        <a:prstGeom prst="rect">
          <a:avLst/>
        </a:prstGeom>
        <a:noFill/>
        <a:ln w="9525" cmpd="sng">
          <a:noFill/>
        </a:ln>
      </xdr:spPr>
    </xdr:pic>
    <xdr:clientData/>
  </xdr:twoCellAnchor>
  <xdr:twoCellAnchor editAs="oneCell">
    <xdr:from>
      <xdr:col>3</xdr:col>
      <xdr:colOff>114300</xdr:colOff>
      <xdr:row>53</xdr:row>
      <xdr:rowOff>85725</xdr:rowOff>
    </xdr:from>
    <xdr:to>
      <xdr:col>3</xdr:col>
      <xdr:colOff>876300</xdr:colOff>
      <xdr:row>53</xdr:row>
      <xdr:rowOff>1123950</xdr:rowOff>
    </xdr:to>
    <xdr:pic>
      <xdr:nvPicPr>
        <xdr:cNvPr id="59" name="Picture 241"/>
        <xdr:cNvPicPr preferRelativeResize="1">
          <a:picLocks noChangeAspect="1"/>
        </xdr:cNvPicPr>
      </xdr:nvPicPr>
      <xdr:blipFill>
        <a:blip r:embed="rId58"/>
        <a:stretch>
          <a:fillRect/>
        </a:stretch>
      </xdr:blipFill>
      <xdr:spPr>
        <a:xfrm>
          <a:off x="1847850" y="24707850"/>
          <a:ext cx="762000" cy="1038225"/>
        </a:xfrm>
        <a:prstGeom prst="rect">
          <a:avLst/>
        </a:prstGeom>
        <a:noFill/>
        <a:ln w="9525" cmpd="sng">
          <a:noFill/>
        </a:ln>
      </xdr:spPr>
    </xdr:pic>
    <xdr:clientData/>
  </xdr:twoCellAnchor>
  <xdr:twoCellAnchor editAs="oneCell">
    <xdr:from>
      <xdr:col>5</xdr:col>
      <xdr:colOff>123825</xdr:colOff>
      <xdr:row>53</xdr:row>
      <xdr:rowOff>76200</xdr:rowOff>
    </xdr:from>
    <xdr:to>
      <xdr:col>5</xdr:col>
      <xdr:colOff>885825</xdr:colOff>
      <xdr:row>53</xdr:row>
      <xdr:rowOff>1123950</xdr:rowOff>
    </xdr:to>
    <xdr:pic>
      <xdr:nvPicPr>
        <xdr:cNvPr id="60" name="Picture 242"/>
        <xdr:cNvPicPr preferRelativeResize="1">
          <a:picLocks noChangeAspect="1"/>
        </xdr:cNvPicPr>
      </xdr:nvPicPr>
      <xdr:blipFill>
        <a:blip r:embed="rId59"/>
        <a:stretch>
          <a:fillRect/>
        </a:stretch>
      </xdr:blipFill>
      <xdr:spPr>
        <a:xfrm>
          <a:off x="3238500" y="24698325"/>
          <a:ext cx="762000" cy="1047750"/>
        </a:xfrm>
        <a:prstGeom prst="rect">
          <a:avLst/>
        </a:prstGeom>
        <a:noFill/>
        <a:ln w="9525" cmpd="sng">
          <a:noFill/>
        </a:ln>
      </xdr:spPr>
    </xdr:pic>
    <xdr:clientData/>
  </xdr:twoCellAnchor>
  <xdr:twoCellAnchor editAs="oneCell">
    <xdr:from>
      <xdr:col>7</xdr:col>
      <xdr:colOff>114300</xdr:colOff>
      <xdr:row>53</xdr:row>
      <xdr:rowOff>76200</xdr:rowOff>
    </xdr:from>
    <xdr:to>
      <xdr:col>7</xdr:col>
      <xdr:colOff>876300</xdr:colOff>
      <xdr:row>53</xdr:row>
      <xdr:rowOff>1123950</xdr:rowOff>
    </xdr:to>
    <xdr:pic>
      <xdr:nvPicPr>
        <xdr:cNvPr id="61" name="Picture 243"/>
        <xdr:cNvPicPr preferRelativeResize="1">
          <a:picLocks noChangeAspect="1"/>
        </xdr:cNvPicPr>
      </xdr:nvPicPr>
      <xdr:blipFill>
        <a:blip r:embed="rId60"/>
        <a:stretch>
          <a:fillRect/>
        </a:stretch>
      </xdr:blipFill>
      <xdr:spPr>
        <a:xfrm>
          <a:off x="4610100" y="24698325"/>
          <a:ext cx="762000" cy="1047750"/>
        </a:xfrm>
        <a:prstGeom prst="rect">
          <a:avLst/>
        </a:prstGeom>
        <a:noFill/>
        <a:ln w="9525" cmpd="sng">
          <a:noFill/>
        </a:ln>
      </xdr:spPr>
    </xdr:pic>
    <xdr:clientData/>
  </xdr:twoCellAnchor>
  <xdr:twoCellAnchor editAs="oneCell">
    <xdr:from>
      <xdr:col>9</xdr:col>
      <xdr:colOff>114300</xdr:colOff>
      <xdr:row>53</xdr:row>
      <xdr:rowOff>85725</xdr:rowOff>
    </xdr:from>
    <xdr:to>
      <xdr:col>9</xdr:col>
      <xdr:colOff>876300</xdr:colOff>
      <xdr:row>53</xdr:row>
      <xdr:rowOff>1133475</xdr:rowOff>
    </xdr:to>
    <xdr:pic>
      <xdr:nvPicPr>
        <xdr:cNvPr id="62" name="Picture 244"/>
        <xdr:cNvPicPr preferRelativeResize="1">
          <a:picLocks noChangeAspect="1"/>
        </xdr:cNvPicPr>
      </xdr:nvPicPr>
      <xdr:blipFill>
        <a:blip r:embed="rId61"/>
        <a:stretch>
          <a:fillRect/>
        </a:stretch>
      </xdr:blipFill>
      <xdr:spPr>
        <a:xfrm>
          <a:off x="5991225" y="24707850"/>
          <a:ext cx="762000" cy="1047750"/>
        </a:xfrm>
        <a:prstGeom prst="rect">
          <a:avLst/>
        </a:prstGeom>
        <a:noFill/>
        <a:ln w="9525" cmpd="sng">
          <a:noFill/>
        </a:ln>
      </xdr:spPr>
    </xdr:pic>
    <xdr:clientData/>
  </xdr:twoCellAnchor>
  <xdr:twoCellAnchor editAs="oneCell">
    <xdr:from>
      <xdr:col>1</xdr:col>
      <xdr:colOff>123825</xdr:colOff>
      <xdr:row>57</xdr:row>
      <xdr:rowOff>85725</xdr:rowOff>
    </xdr:from>
    <xdr:to>
      <xdr:col>1</xdr:col>
      <xdr:colOff>885825</xdr:colOff>
      <xdr:row>57</xdr:row>
      <xdr:rowOff>1133475</xdr:rowOff>
    </xdr:to>
    <xdr:pic>
      <xdr:nvPicPr>
        <xdr:cNvPr id="63" name="Picture 245"/>
        <xdr:cNvPicPr preferRelativeResize="1">
          <a:picLocks noChangeAspect="1"/>
        </xdr:cNvPicPr>
      </xdr:nvPicPr>
      <xdr:blipFill>
        <a:blip r:embed="rId62"/>
        <a:stretch>
          <a:fillRect/>
        </a:stretch>
      </xdr:blipFill>
      <xdr:spPr>
        <a:xfrm>
          <a:off x="476250" y="26650950"/>
          <a:ext cx="762000" cy="1047750"/>
        </a:xfrm>
        <a:prstGeom prst="rect">
          <a:avLst/>
        </a:prstGeom>
        <a:noFill/>
        <a:ln w="9525" cmpd="sng">
          <a:noFill/>
        </a:ln>
      </xdr:spPr>
    </xdr:pic>
    <xdr:clientData/>
  </xdr:twoCellAnchor>
  <xdr:twoCellAnchor editAs="oneCell">
    <xdr:from>
      <xdr:col>3</xdr:col>
      <xdr:colOff>123825</xdr:colOff>
      <xdr:row>57</xdr:row>
      <xdr:rowOff>85725</xdr:rowOff>
    </xdr:from>
    <xdr:to>
      <xdr:col>3</xdr:col>
      <xdr:colOff>885825</xdr:colOff>
      <xdr:row>57</xdr:row>
      <xdr:rowOff>1133475</xdr:rowOff>
    </xdr:to>
    <xdr:pic>
      <xdr:nvPicPr>
        <xdr:cNvPr id="64" name="Picture 246"/>
        <xdr:cNvPicPr preferRelativeResize="1">
          <a:picLocks noChangeAspect="1"/>
        </xdr:cNvPicPr>
      </xdr:nvPicPr>
      <xdr:blipFill>
        <a:blip r:embed="rId63"/>
        <a:stretch>
          <a:fillRect/>
        </a:stretch>
      </xdr:blipFill>
      <xdr:spPr>
        <a:xfrm>
          <a:off x="1857375" y="26650950"/>
          <a:ext cx="762000" cy="1047750"/>
        </a:xfrm>
        <a:prstGeom prst="rect">
          <a:avLst/>
        </a:prstGeom>
        <a:noFill/>
        <a:ln w="9525" cmpd="sng">
          <a:noFill/>
        </a:ln>
      </xdr:spPr>
    </xdr:pic>
    <xdr:clientData/>
  </xdr:twoCellAnchor>
  <xdr:twoCellAnchor editAs="oneCell">
    <xdr:from>
      <xdr:col>5</xdr:col>
      <xdr:colOff>123825</xdr:colOff>
      <xdr:row>57</xdr:row>
      <xdr:rowOff>76200</xdr:rowOff>
    </xdr:from>
    <xdr:to>
      <xdr:col>5</xdr:col>
      <xdr:colOff>885825</xdr:colOff>
      <xdr:row>57</xdr:row>
      <xdr:rowOff>1123950</xdr:rowOff>
    </xdr:to>
    <xdr:pic>
      <xdr:nvPicPr>
        <xdr:cNvPr id="65" name="Picture 247"/>
        <xdr:cNvPicPr preferRelativeResize="1">
          <a:picLocks noChangeAspect="1"/>
        </xdr:cNvPicPr>
      </xdr:nvPicPr>
      <xdr:blipFill>
        <a:blip r:embed="rId64"/>
        <a:stretch>
          <a:fillRect/>
        </a:stretch>
      </xdr:blipFill>
      <xdr:spPr>
        <a:xfrm>
          <a:off x="3238500" y="26641425"/>
          <a:ext cx="762000" cy="1047750"/>
        </a:xfrm>
        <a:prstGeom prst="rect">
          <a:avLst/>
        </a:prstGeom>
        <a:noFill/>
        <a:ln w="9525" cmpd="sng">
          <a:noFill/>
        </a:ln>
      </xdr:spPr>
    </xdr:pic>
    <xdr:clientData/>
  </xdr:twoCellAnchor>
  <xdr:twoCellAnchor editAs="oneCell">
    <xdr:from>
      <xdr:col>7</xdr:col>
      <xdr:colOff>114300</xdr:colOff>
      <xdr:row>57</xdr:row>
      <xdr:rowOff>95250</xdr:rowOff>
    </xdr:from>
    <xdr:to>
      <xdr:col>7</xdr:col>
      <xdr:colOff>876300</xdr:colOff>
      <xdr:row>57</xdr:row>
      <xdr:rowOff>1143000</xdr:rowOff>
    </xdr:to>
    <xdr:pic>
      <xdr:nvPicPr>
        <xdr:cNvPr id="66" name="Picture 248"/>
        <xdr:cNvPicPr preferRelativeResize="1">
          <a:picLocks noChangeAspect="1"/>
        </xdr:cNvPicPr>
      </xdr:nvPicPr>
      <xdr:blipFill>
        <a:blip r:embed="rId65"/>
        <a:stretch>
          <a:fillRect/>
        </a:stretch>
      </xdr:blipFill>
      <xdr:spPr>
        <a:xfrm>
          <a:off x="4610100" y="26660475"/>
          <a:ext cx="762000" cy="1047750"/>
        </a:xfrm>
        <a:prstGeom prst="rect">
          <a:avLst/>
        </a:prstGeom>
        <a:noFill/>
        <a:ln w="9525" cmpd="sng">
          <a:noFill/>
        </a:ln>
      </xdr:spPr>
    </xdr:pic>
    <xdr:clientData/>
  </xdr:twoCellAnchor>
  <xdr:twoCellAnchor editAs="oneCell">
    <xdr:from>
      <xdr:col>9</xdr:col>
      <xdr:colOff>114300</xdr:colOff>
      <xdr:row>57</xdr:row>
      <xdr:rowOff>85725</xdr:rowOff>
    </xdr:from>
    <xdr:to>
      <xdr:col>9</xdr:col>
      <xdr:colOff>876300</xdr:colOff>
      <xdr:row>57</xdr:row>
      <xdr:rowOff>1133475</xdr:rowOff>
    </xdr:to>
    <xdr:pic>
      <xdr:nvPicPr>
        <xdr:cNvPr id="67" name="Picture 249"/>
        <xdr:cNvPicPr preferRelativeResize="1">
          <a:picLocks noChangeAspect="1"/>
        </xdr:cNvPicPr>
      </xdr:nvPicPr>
      <xdr:blipFill>
        <a:blip r:embed="rId66"/>
        <a:stretch>
          <a:fillRect/>
        </a:stretch>
      </xdr:blipFill>
      <xdr:spPr>
        <a:xfrm>
          <a:off x="5991225" y="26650950"/>
          <a:ext cx="762000" cy="1047750"/>
        </a:xfrm>
        <a:prstGeom prst="rect">
          <a:avLst/>
        </a:prstGeom>
        <a:noFill/>
        <a:ln w="9525" cmpd="sng">
          <a:noFill/>
        </a:ln>
      </xdr:spPr>
    </xdr:pic>
    <xdr:clientData/>
  </xdr:twoCellAnchor>
  <xdr:twoCellAnchor editAs="oneCell">
    <xdr:from>
      <xdr:col>1</xdr:col>
      <xdr:colOff>123825</xdr:colOff>
      <xdr:row>61</xdr:row>
      <xdr:rowOff>76200</xdr:rowOff>
    </xdr:from>
    <xdr:to>
      <xdr:col>1</xdr:col>
      <xdr:colOff>885825</xdr:colOff>
      <xdr:row>61</xdr:row>
      <xdr:rowOff>1114425</xdr:rowOff>
    </xdr:to>
    <xdr:pic>
      <xdr:nvPicPr>
        <xdr:cNvPr id="68" name="Picture 250"/>
        <xdr:cNvPicPr preferRelativeResize="1">
          <a:picLocks noChangeAspect="1"/>
        </xdr:cNvPicPr>
      </xdr:nvPicPr>
      <xdr:blipFill>
        <a:blip r:embed="rId67"/>
        <a:stretch>
          <a:fillRect/>
        </a:stretch>
      </xdr:blipFill>
      <xdr:spPr>
        <a:xfrm>
          <a:off x="476250" y="28584525"/>
          <a:ext cx="762000" cy="1038225"/>
        </a:xfrm>
        <a:prstGeom prst="rect">
          <a:avLst/>
        </a:prstGeom>
        <a:noFill/>
        <a:ln w="9525" cmpd="sng">
          <a:noFill/>
        </a:ln>
      </xdr:spPr>
    </xdr:pic>
    <xdr:clientData/>
  </xdr:twoCellAnchor>
  <xdr:twoCellAnchor editAs="oneCell">
    <xdr:from>
      <xdr:col>3</xdr:col>
      <xdr:colOff>123825</xdr:colOff>
      <xdr:row>61</xdr:row>
      <xdr:rowOff>85725</xdr:rowOff>
    </xdr:from>
    <xdr:to>
      <xdr:col>3</xdr:col>
      <xdr:colOff>885825</xdr:colOff>
      <xdr:row>61</xdr:row>
      <xdr:rowOff>1133475</xdr:rowOff>
    </xdr:to>
    <xdr:pic>
      <xdr:nvPicPr>
        <xdr:cNvPr id="69" name="Picture 251"/>
        <xdr:cNvPicPr preferRelativeResize="1">
          <a:picLocks noChangeAspect="1"/>
        </xdr:cNvPicPr>
      </xdr:nvPicPr>
      <xdr:blipFill>
        <a:blip r:embed="rId68"/>
        <a:stretch>
          <a:fillRect/>
        </a:stretch>
      </xdr:blipFill>
      <xdr:spPr>
        <a:xfrm>
          <a:off x="1857375" y="28594050"/>
          <a:ext cx="762000" cy="1047750"/>
        </a:xfrm>
        <a:prstGeom prst="rect">
          <a:avLst/>
        </a:prstGeom>
        <a:noFill/>
        <a:ln w="9525" cmpd="sng">
          <a:noFill/>
        </a:ln>
      </xdr:spPr>
    </xdr:pic>
    <xdr:clientData/>
  </xdr:twoCellAnchor>
  <xdr:twoCellAnchor editAs="oneCell">
    <xdr:from>
      <xdr:col>5</xdr:col>
      <xdr:colOff>114300</xdr:colOff>
      <xdr:row>61</xdr:row>
      <xdr:rowOff>66675</xdr:rowOff>
    </xdr:from>
    <xdr:to>
      <xdr:col>5</xdr:col>
      <xdr:colOff>876300</xdr:colOff>
      <xdr:row>61</xdr:row>
      <xdr:rowOff>1133475</xdr:rowOff>
    </xdr:to>
    <xdr:pic>
      <xdr:nvPicPr>
        <xdr:cNvPr id="70" name="Picture 252"/>
        <xdr:cNvPicPr preferRelativeResize="1">
          <a:picLocks noChangeAspect="1"/>
        </xdr:cNvPicPr>
      </xdr:nvPicPr>
      <xdr:blipFill>
        <a:blip r:embed="rId69"/>
        <a:stretch>
          <a:fillRect/>
        </a:stretch>
      </xdr:blipFill>
      <xdr:spPr>
        <a:xfrm>
          <a:off x="3228975" y="28575000"/>
          <a:ext cx="762000" cy="1066800"/>
        </a:xfrm>
        <a:prstGeom prst="rect">
          <a:avLst/>
        </a:prstGeom>
        <a:noFill/>
        <a:ln w="9525" cmpd="sng">
          <a:noFill/>
        </a:ln>
      </xdr:spPr>
    </xdr:pic>
    <xdr:clientData/>
  </xdr:twoCellAnchor>
  <xdr:twoCellAnchor editAs="oneCell">
    <xdr:from>
      <xdr:col>7</xdr:col>
      <xdr:colOff>123825</xdr:colOff>
      <xdr:row>61</xdr:row>
      <xdr:rowOff>76200</xdr:rowOff>
    </xdr:from>
    <xdr:to>
      <xdr:col>7</xdr:col>
      <xdr:colOff>876300</xdr:colOff>
      <xdr:row>61</xdr:row>
      <xdr:rowOff>1123950</xdr:rowOff>
    </xdr:to>
    <xdr:pic>
      <xdr:nvPicPr>
        <xdr:cNvPr id="71" name="Picture 253"/>
        <xdr:cNvPicPr preferRelativeResize="1">
          <a:picLocks noChangeAspect="1"/>
        </xdr:cNvPicPr>
      </xdr:nvPicPr>
      <xdr:blipFill>
        <a:blip r:embed="rId70"/>
        <a:stretch>
          <a:fillRect/>
        </a:stretch>
      </xdr:blipFill>
      <xdr:spPr>
        <a:xfrm>
          <a:off x="4619625" y="28584525"/>
          <a:ext cx="752475" cy="1047750"/>
        </a:xfrm>
        <a:prstGeom prst="rect">
          <a:avLst/>
        </a:prstGeom>
        <a:noFill/>
        <a:ln w="9525" cmpd="sng">
          <a:noFill/>
        </a:ln>
      </xdr:spPr>
    </xdr:pic>
    <xdr:clientData/>
  </xdr:twoCellAnchor>
  <xdr:twoCellAnchor editAs="oneCell">
    <xdr:from>
      <xdr:col>9</xdr:col>
      <xdr:colOff>133350</xdr:colOff>
      <xdr:row>61</xdr:row>
      <xdr:rowOff>76200</xdr:rowOff>
    </xdr:from>
    <xdr:to>
      <xdr:col>9</xdr:col>
      <xdr:colOff>866775</xdr:colOff>
      <xdr:row>61</xdr:row>
      <xdr:rowOff>1123950</xdr:rowOff>
    </xdr:to>
    <xdr:pic>
      <xdr:nvPicPr>
        <xdr:cNvPr id="72" name="Picture 254"/>
        <xdr:cNvPicPr preferRelativeResize="1">
          <a:picLocks noChangeAspect="1"/>
        </xdr:cNvPicPr>
      </xdr:nvPicPr>
      <xdr:blipFill>
        <a:blip r:embed="rId71"/>
        <a:stretch>
          <a:fillRect/>
        </a:stretch>
      </xdr:blipFill>
      <xdr:spPr>
        <a:xfrm>
          <a:off x="6010275" y="28584525"/>
          <a:ext cx="733425" cy="1047750"/>
        </a:xfrm>
        <a:prstGeom prst="rect">
          <a:avLst/>
        </a:prstGeom>
        <a:noFill/>
        <a:ln w="9525" cmpd="sng">
          <a:noFill/>
        </a:ln>
      </xdr:spPr>
    </xdr:pic>
    <xdr:clientData/>
  </xdr:twoCellAnchor>
  <xdr:twoCellAnchor editAs="oneCell">
    <xdr:from>
      <xdr:col>1</xdr:col>
      <xdr:colOff>114300</xdr:colOff>
      <xdr:row>65</xdr:row>
      <xdr:rowOff>76200</xdr:rowOff>
    </xdr:from>
    <xdr:to>
      <xdr:col>1</xdr:col>
      <xdr:colOff>876300</xdr:colOff>
      <xdr:row>65</xdr:row>
      <xdr:rowOff>1123950</xdr:rowOff>
    </xdr:to>
    <xdr:pic>
      <xdr:nvPicPr>
        <xdr:cNvPr id="73" name="Picture 255"/>
        <xdr:cNvPicPr preferRelativeResize="1">
          <a:picLocks noChangeAspect="1"/>
        </xdr:cNvPicPr>
      </xdr:nvPicPr>
      <xdr:blipFill>
        <a:blip r:embed="rId72"/>
        <a:stretch>
          <a:fillRect/>
        </a:stretch>
      </xdr:blipFill>
      <xdr:spPr>
        <a:xfrm>
          <a:off x="466725" y="30527625"/>
          <a:ext cx="762000" cy="1047750"/>
        </a:xfrm>
        <a:prstGeom prst="rect">
          <a:avLst/>
        </a:prstGeom>
        <a:noFill/>
        <a:ln w="9525" cmpd="sng">
          <a:noFill/>
        </a:ln>
      </xdr:spPr>
    </xdr:pic>
    <xdr:clientData/>
  </xdr:twoCellAnchor>
  <xdr:twoCellAnchor editAs="oneCell">
    <xdr:from>
      <xdr:col>3</xdr:col>
      <xdr:colOff>114300</xdr:colOff>
      <xdr:row>65</xdr:row>
      <xdr:rowOff>85725</xdr:rowOff>
    </xdr:from>
    <xdr:to>
      <xdr:col>3</xdr:col>
      <xdr:colOff>876300</xdr:colOff>
      <xdr:row>65</xdr:row>
      <xdr:rowOff>1133475</xdr:rowOff>
    </xdr:to>
    <xdr:pic>
      <xdr:nvPicPr>
        <xdr:cNvPr id="74" name="Picture 256"/>
        <xdr:cNvPicPr preferRelativeResize="1">
          <a:picLocks noChangeAspect="1"/>
        </xdr:cNvPicPr>
      </xdr:nvPicPr>
      <xdr:blipFill>
        <a:blip r:embed="rId73"/>
        <a:stretch>
          <a:fillRect/>
        </a:stretch>
      </xdr:blipFill>
      <xdr:spPr>
        <a:xfrm>
          <a:off x="1847850" y="30537150"/>
          <a:ext cx="762000" cy="1047750"/>
        </a:xfrm>
        <a:prstGeom prst="rect">
          <a:avLst/>
        </a:prstGeom>
        <a:noFill/>
        <a:ln w="9525" cmpd="sng">
          <a:noFill/>
        </a:ln>
      </xdr:spPr>
    </xdr:pic>
    <xdr:clientData/>
  </xdr:twoCellAnchor>
  <xdr:twoCellAnchor editAs="oneCell">
    <xdr:from>
      <xdr:col>5</xdr:col>
      <xdr:colOff>123825</xdr:colOff>
      <xdr:row>65</xdr:row>
      <xdr:rowOff>76200</xdr:rowOff>
    </xdr:from>
    <xdr:to>
      <xdr:col>5</xdr:col>
      <xdr:colOff>876300</xdr:colOff>
      <xdr:row>65</xdr:row>
      <xdr:rowOff>1133475</xdr:rowOff>
    </xdr:to>
    <xdr:pic>
      <xdr:nvPicPr>
        <xdr:cNvPr id="75" name="Picture 257"/>
        <xdr:cNvPicPr preferRelativeResize="1">
          <a:picLocks noChangeAspect="1"/>
        </xdr:cNvPicPr>
      </xdr:nvPicPr>
      <xdr:blipFill>
        <a:blip r:embed="rId74"/>
        <a:stretch>
          <a:fillRect/>
        </a:stretch>
      </xdr:blipFill>
      <xdr:spPr>
        <a:xfrm>
          <a:off x="3238500" y="30527625"/>
          <a:ext cx="752475" cy="1057275"/>
        </a:xfrm>
        <a:prstGeom prst="rect">
          <a:avLst/>
        </a:prstGeom>
        <a:noFill/>
        <a:ln w="9525" cmpd="sng">
          <a:noFill/>
        </a:ln>
      </xdr:spPr>
    </xdr:pic>
    <xdr:clientData/>
  </xdr:twoCellAnchor>
  <xdr:twoCellAnchor editAs="oneCell">
    <xdr:from>
      <xdr:col>7</xdr:col>
      <xdr:colOff>104775</xdr:colOff>
      <xdr:row>65</xdr:row>
      <xdr:rowOff>76200</xdr:rowOff>
    </xdr:from>
    <xdr:to>
      <xdr:col>7</xdr:col>
      <xdr:colOff>876300</xdr:colOff>
      <xdr:row>65</xdr:row>
      <xdr:rowOff>1114425</xdr:rowOff>
    </xdr:to>
    <xdr:pic>
      <xdr:nvPicPr>
        <xdr:cNvPr id="76" name="Picture 258"/>
        <xdr:cNvPicPr preferRelativeResize="1">
          <a:picLocks noChangeAspect="1"/>
        </xdr:cNvPicPr>
      </xdr:nvPicPr>
      <xdr:blipFill>
        <a:blip r:embed="rId75"/>
        <a:stretch>
          <a:fillRect/>
        </a:stretch>
      </xdr:blipFill>
      <xdr:spPr>
        <a:xfrm>
          <a:off x="4600575" y="30527625"/>
          <a:ext cx="771525" cy="1038225"/>
        </a:xfrm>
        <a:prstGeom prst="rect">
          <a:avLst/>
        </a:prstGeom>
        <a:noFill/>
        <a:ln w="9525" cmpd="sng">
          <a:noFill/>
        </a:ln>
      </xdr:spPr>
    </xdr:pic>
    <xdr:clientData/>
  </xdr:twoCellAnchor>
  <xdr:twoCellAnchor editAs="oneCell">
    <xdr:from>
      <xdr:col>9</xdr:col>
      <xdr:colOff>114300</xdr:colOff>
      <xdr:row>65</xdr:row>
      <xdr:rowOff>66675</xdr:rowOff>
    </xdr:from>
    <xdr:to>
      <xdr:col>9</xdr:col>
      <xdr:colOff>885825</xdr:colOff>
      <xdr:row>65</xdr:row>
      <xdr:rowOff>1114425</xdr:rowOff>
    </xdr:to>
    <xdr:pic>
      <xdr:nvPicPr>
        <xdr:cNvPr id="77" name="Picture 259"/>
        <xdr:cNvPicPr preferRelativeResize="1">
          <a:picLocks noChangeAspect="1"/>
        </xdr:cNvPicPr>
      </xdr:nvPicPr>
      <xdr:blipFill>
        <a:blip r:embed="rId76"/>
        <a:stretch>
          <a:fillRect/>
        </a:stretch>
      </xdr:blipFill>
      <xdr:spPr>
        <a:xfrm>
          <a:off x="5991225" y="30518100"/>
          <a:ext cx="771525" cy="1047750"/>
        </a:xfrm>
        <a:prstGeom prst="rect">
          <a:avLst/>
        </a:prstGeom>
        <a:noFill/>
        <a:ln w="9525" cmpd="sng">
          <a:noFill/>
        </a:ln>
      </xdr:spPr>
    </xdr:pic>
    <xdr:clientData/>
  </xdr:twoCellAnchor>
  <xdr:twoCellAnchor editAs="oneCell">
    <xdr:from>
      <xdr:col>1</xdr:col>
      <xdr:colOff>114300</xdr:colOff>
      <xdr:row>5</xdr:row>
      <xdr:rowOff>76200</xdr:rowOff>
    </xdr:from>
    <xdr:to>
      <xdr:col>1</xdr:col>
      <xdr:colOff>876300</xdr:colOff>
      <xdr:row>5</xdr:row>
      <xdr:rowOff>1123950</xdr:rowOff>
    </xdr:to>
    <xdr:pic>
      <xdr:nvPicPr>
        <xdr:cNvPr id="78" name="Picture 260"/>
        <xdr:cNvPicPr preferRelativeResize="1">
          <a:picLocks noChangeAspect="1"/>
        </xdr:cNvPicPr>
      </xdr:nvPicPr>
      <xdr:blipFill>
        <a:blip r:embed="rId77"/>
        <a:stretch>
          <a:fillRect/>
        </a:stretch>
      </xdr:blipFill>
      <xdr:spPr>
        <a:xfrm>
          <a:off x="466725" y="1381125"/>
          <a:ext cx="762000" cy="1047750"/>
        </a:xfrm>
        <a:prstGeom prst="rect">
          <a:avLst/>
        </a:prstGeom>
        <a:noFill/>
        <a:ln w="9525" cmpd="sng">
          <a:noFill/>
        </a:ln>
      </xdr:spPr>
    </xdr:pic>
    <xdr:clientData/>
  </xdr:twoCellAnchor>
  <xdr:twoCellAnchor editAs="oneCell">
    <xdr:from>
      <xdr:col>1</xdr:col>
      <xdr:colOff>114300</xdr:colOff>
      <xdr:row>9</xdr:row>
      <xdr:rowOff>76200</xdr:rowOff>
    </xdr:from>
    <xdr:to>
      <xdr:col>1</xdr:col>
      <xdr:colOff>876300</xdr:colOff>
      <xdr:row>9</xdr:row>
      <xdr:rowOff>1133475</xdr:rowOff>
    </xdr:to>
    <xdr:pic>
      <xdr:nvPicPr>
        <xdr:cNvPr id="79" name="Picture 261"/>
        <xdr:cNvPicPr preferRelativeResize="1">
          <a:picLocks noChangeAspect="1"/>
        </xdr:cNvPicPr>
      </xdr:nvPicPr>
      <xdr:blipFill>
        <a:blip r:embed="rId78"/>
        <a:stretch>
          <a:fillRect/>
        </a:stretch>
      </xdr:blipFill>
      <xdr:spPr>
        <a:xfrm>
          <a:off x="466725" y="3324225"/>
          <a:ext cx="762000" cy="1057275"/>
        </a:xfrm>
        <a:prstGeom prst="rect">
          <a:avLst/>
        </a:prstGeom>
        <a:noFill/>
        <a:ln w="9525" cmpd="sng">
          <a:noFill/>
        </a:ln>
      </xdr:spPr>
    </xdr:pic>
    <xdr:clientData/>
  </xdr:twoCellAnchor>
  <xdr:twoCellAnchor editAs="oneCell">
    <xdr:from>
      <xdr:col>5</xdr:col>
      <xdr:colOff>123825</xdr:colOff>
      <xdr:row>9</xdr:row>
      <xdr:rowOff>85725</xdr:rowOff>
    </xdr:from>
    <xdr:to>
      <xdr:col>5</xdr:col>
      <xdr:colOff>885825</xdr:colOff>
      <xdr:row>9</xdr:row>
      <xdr:rowOff>1133475</xdr:rowOff>
    </xdr:to>
    <xdr:pic>
      <xdr:nvPicPr>
        <xdr:cNvPr id="80" name="Picture 263"/>
        <xdr:cNvPicPr preferRelativeResize="1">
          <a:picLocks noChangeAspect="1"/>
        </xdr:cNvPicPr>
      </xdr:nvPicPr>
      <xdr:blipFill>
        <a:blip r:embed="rId79"/>
        <a:stretch>
          <a:fillRect/>
        </a:stretch>
      </xdr:blipFill>
      <xdr:spPr>
        <a:xfrm>
          <a:off x="3238500" y="3333750"/>
          <a:ext cx="762000" cy="1047750"/>
        </a:xfrm>
        <a:prstGeom prst="rect">
          <a:avLst/>
        </a:prstGeom>
        <a:noFill/>
        <a:ln w="9525" cmpd="sng">
          <a:noFill/>
        </a:ln>
      </xdr:spPr>
    </xdr:pic>
    <xdr:clientData/>
  </xdr:twoCellAnchor>
  <xdr:twoCellAnchor editAs="oneCell">
    <xdr:from>
      <xdr:col>5</xdr:col>
      <xdr:colOff>114300</xdr:colOff>
      <xdr:row>41</xdr:row>
      <xdr:rowOff>76200</xdr:rowOff>
    </xdr:from>
    <xdr:to>
      <xdr:col>5</xdr:col>
      <xdr:colOff>876300</xdr:colOff>
      <xdr:row>41</xdr:row>
      <xdr:rowOff>1123950</xdr:rowOff>
    </xdr:to>
    <xdr:pic>
      <xdr:nvPicPr>
        <xdr:cNvPr id="81" name="Picture 264"/>
        <xdr:cNvPicPr preferRelativeResize="1">
          <a:picLocks noChangeAspect="1"/>
        </xdr:cNvPicPr>
      </xdr:nvPicPr>
      <xdr:blipFill>
        <a:blip r:embed="rId80"/>
        <a:stretch>
          <a:fillRect/>
        </a:stretch>
      </xdr:blipFill>
      <xdr:spPr>
        <a:xfrm>
          <a:off x="3228975" y="18869025"/>
          <a:ext cx="762000" cy="1047750"/>
        </a:xfrm>
        <a:prstGeom prst="rect">
          <a:avLst/>
        </a:prstGeom>
        <a:noFill/>
        <a:ln w="9525" cmpd="sng">
          <a:noFill/>
        </a:ln>
      </xdr:spPr>
    </xdr:pic>
    <xdr:clientData/>
  </xdr:twoCellAnchor>
  <xdr:twoCellAnchor editAs="oneCell">
    <xdr:from>
      <xdr:col>1</xdr:col>
      <xdr:colOff>133350</xdr:colOff>
      <xdr:row>69</xdr:row>
      <xdr:rowOff>66675</xdr:rowOff>
    </xdr:from>
    <xdr:to>
      <xdr:col>1</xdr:col>
      <xdr:colOff>866775</xdr:colOff>
      <xdr:row>69</xdr:row>
      <xdr:rowOff>1114425</xdr:rowOff>
    </xdr:to>
    <xdr:pic>
      <xdr:nvPicPr>
        <xdr:cNvPr id="82" name="Picture 286"/>
        <xdr:cNvPicPr preferRelativeResize="1">
          <a:picLocks noChangeAspect="1"/>
        </xdr:cNvPicPr>
      </xdr:nvPicPr>
      <xdr:blipFill>
        <a:blip r:embed="rId81"/>
        <a:stretch>
          <a:fillRect/>
        </a:stretch>
      </xdr:blipFill>
      <xdr:spPr>
        <a:xfrm>
          <a:off x="485775" y="32461200"/>
          <a:ext cx="733425" cy="1047750"/>
        </a:xfrm>
        <a:prstGeom prst="rect">
          <a:avLst/>
        </a:prstGeom>
        <a:noFill/>
        <a:ln w="9525" cmpd="sng">
          <a:noFill/>
        </a:ln>
      </xdr:spPr>
    </xdr:pic>
    <xdr:clientData/>
  </xdr:twoCellAnchor>
  <xdr:twoCellAnchor editAs="oneCell">
    <xdr:from>
      <xdr:col>3</xdr:col>
      <xdr:colOff>114300</xdr:colOff>
      <xdr:row>69</xdr:row>
      <xdr:rowOff>85725</xdr:rowOff>
    </xdr:from>
    <xdr:to>
      <xdr:col>3</xdr:col>
      <xdr:colOff>876300</xdr:colOff>
      <xdr:row>69</xdr:row>
      <xdr:rowOff>1133475</xdr:rowOff>
    </xdr:to>
    <xdr:pic>
      <xdr:nvPicPr>
        <xdr:cNvPr id="83" name="Picture 287"/>
        <xdr:cNvPicPr preferRelativeResize="1">
          <a:picLocks noChangeAspect="1"/>
        </xdr:cNvPicPr>
      </xdr:nvPicPr>
      <xdr:blipFill>
        <a:blip r:embed="rId82"/>
        <a:stretch>
          <a:fillRect/>
        </a:stretch>
      </xdr:blipFill>
      <xdr:spPr>
        <a:xfrm>
          <a:off x="1847850" y="32480250"/>
          <a:ext cx="762000" cy="1047750"/>
        </a:xfrm>
        <a:prstGeom prst="rect">
          <a:avLst/>
        </a:prstGeom>
        <a:noFill/>
        <a:ln w="9525" cmpd="sng">
          <a:noFill/>
        </a:ln>
      </xdr:spPr>
    </xdr:pic>
    <xdr:clientData/>
  </xdr:twoCellAnchor>
  <xdr:twoCellAnchor editAs="oneCell">
    <xdr:from>
      <xdr:col>5</xdr:col>
      <xdr:colOff>123825</xdr:colOff>
      <xdr:row>69</xdr:row>
      <xdr:rowOff>85725</xdr:rowOff>
    </xdr:from>
    <xdr:to>
      <xdr:col>5</xdr:col>
      <xdr:colOff>885825</xdr:colOff>
      <xdr:row>69</xdr:row>
      <xdr:rowOff>1133475</xdr:rowOff>
    </xdr:to>
    <xdr:pic>
      <xdr:nvPicPr>
        <xdr:cNvPr id="84" name="Picture 288"/>
        <xdr:cNvPicPr preferRelativeResize="1">
          <a:picLocks noChangeAspect="1"/>
        </xdr:cNvPicPr>
      </xdr:nvPicPr>
      <xdr:blipFill>
        <a:blip r:embed="rId83"/>
        <a:stretch>
          <a:fillRect/>
        </a:stretch>
      </xdr:blipFill>
      <xdr:spPr>
        <a:xfrm>
          <a:off x="3238500" y="32480250"/>
          <a:ext cx="762000" cy="1047750"/>
        </a:xfrm>
        <a:prstGeom prst="rect">
          <a:avLst/>
        </a:prstGeom>
        <a:noFill/>
        <a:ln w="9525" cmpd="sng">
          <a:noFill/>
        </a:ln>
      </xdr:spPr>
    </xdr:pic>
    <xdr:clientData/>
  </xdr:twoCellAnchor>
  <xdr:twoCellAnchor editAs="oneCell">
    <xdr:from>
      <xdr:col>7</xdr:col>
      <xdr:colOff>114300</xdr:colOff>
      <xdr:row>69</xdr:row>
      <xdr:rowOff>76200</xdr:rowOff>
    </xdr:from>
    <xdr:to>
      <xdr:col>7</xdr:col>
      <xdr:colOff>885825</xdr:colOff>
      <xdr:row>69</xdr:row>
      <xdr:rowOff>1123950</xdr:rowOff>
    </xdr:to>
    <xdr:pic>
      <xdr:nvPicPr>
        <xdr:cNvPr id="85" name="Picture 289"/>
        <xdr:cNvPicPr preferRelativeResize="1">
          <a:picLocks noChangeAspect="0"/>
        </xdr:cNvPicPr>
      </xdr:nvPicPr>
      <xdr:blipFill>
        <a:blip r:embed="rId84"/>
        <a:stretch>
          <a:fillRect/>
        </a:stretch>
      </xdr:blipFill>
      <xdr:spPr>
        <a:xfrm>
          <a:off x="4610100" y="32470725"/>
          <a:ext cx="771525" cy="1047750"/>
        </a:xfrm>
        <a:prstGeom prst="rect">
          <a:avLst/>
        </a:prstGeom>
        <a:noFill/>
        <a:ln w="9525" cmpd="sng">
          <a:noFill/>
        </a:ln>
      </xdr:spPr>
    </xdr:pic>
    <xdr:clientData/>
  </xdr:twoCellAnchor>
  <xdr:twoCellAnchor editAs="oneCell">
    <xdr:from>
      <xdr:col>9</xdr:col>
      <xdr:colOff>114300</xdr:colOff>
      <xdr:row>69</xdr:row>
      <xdr:rowOff>76200</xdr:rowOff>
    </xdr:from>
    <xdr:to>
      <xdr:col>9</xdr:col>
      <xdr:colOff>885825</xdr:colOff>
      <xdr:row>69</xdr:row>
      <xdr:rowOff>1123950</xdr:rowOff>
    </xdr:to>
    <xdr:pic>
      <xdr:nvPicPr>
        <xdr:cNvPr id="86" name="Picture 290"/>
        <xdr:cNvPicPr preferRelativeResize="1">
          <a:picLocks noChangeAspect="0"/>
        </xdr:cNvPicPr>
      </xdr:nvPicPr>
      <xdr:blipFill>
        <a:blip r:embed="rId85"/>
        <a:stretch>
          <a:fillRect/>
        </a:stretch>
      </xdr:blipFill>
      <xdr:spPr>
        <a:xfrm>
          <a:off x="5991225" y="32470725"/>
          <a:ext cx="771525" cy="1047750"/>
        </a:xfrm>
        <a:prstGeom prst="rect">
          <a:avLst/>
        </a:prstGeom>
        <a:noFill/>
        <a:ln w="9525" cmpd="sng">
          <a:noFill/>
        </a:ln>
      </xdr:spPr>
    </xdr:pic>
    <xdr:clientData/>
  </xdr:twoCellAnchor>
  <xdr:twoCellAnchor editAs="oneCell">
    <xdr:from>
      <xdr:col>1</xdr:col>
      <xdr:colOff>114300</xdr:colOff>
      <xdr:row>73</xdr:row>
      <xdr:rowOff>76200</xdr:rowOff>
    </xdr:from>
    <xdr:to>
      <xdr:col>1</xdr:col>
      <xdr:colOff>885825</xdr:colOff>
      <xdr:row>73</xdr:row>
      <xdr:rowOff>1123950</xdr:rowOff>
    </xdr:to>
    <xdr:pic>
      <xdr:nvPicPr>
        <xdr:cNvPr id="87" name="Picture 291"/>
        <xdr:cNvPicPr preferRelativeResize="1">
          <a:picLocks noChangeAspect="0"/>
        </xdr:cNvPicPr>
      </xdr:nvPicPr>
      <xdr:blipFill>
        <a:blip r:embed="rId86"/>
        <a:stretch>
          <a:fillRect/>
        </a:stretch>
      </xdr:blipFill>
      <xdr:spPr>
        <a:xfrm>
          <a:off x="466725" y="34413825"/>
          <a:ext cx="771525" cy="1047750"/>
        </a:xfrm>
        <a:prstGeom prst="rect">
          <a:avLst/>
        </a:prstGeom>
        <a:noFill/>
        <a:ln w="9525" cmpd="sng">
          <a:noFill/>
        </a:ln>
      </xdr:spPr>
    </xdr:pic>
    <xdr:clientData/>
  </xdr:twoCellAnchor>
  <xdr:twoCellAnchor editAs="oneCell">
    <xdr:from>
      <xdr:col>3</xdr:col>
      <xdr:colOff>114300</xdr:colOff>
      <xdr:row>73</xdr:row>
      <xdr:rowOff>76200</xdr:rowOff>
    </xdr:from>
    <xdr:to>
      <xdr:col>3</xdr:col>
      <xdr:colOff>876300</xdr:colOff>
      <xdr:row>73</xdr:row>
      <xdr:rowOff>1123950</xdr:rowOff>
    </xdr:to>
    <xdr:pic>
      <xdr:nvPicPr>
        <xdr:cNvPr id="88" name="Picture 292"/>
        <xdr:cNvPicPr preferRelativeResize="1">
          <a:picLocks noChangeAspect="1"/>
        </xdr:cNvPicPr>
      </xdr:nvPicPr>
      <xdr:blipFill>
        <a:blip r:embed="rId87"/>
        <a:stretch>
          <a:fillRect/>
        </a:stretch>
      </xdr:blipFill>
      <xdr:spPr>
        <a:xfrm>
          <a:off x="1847850" y="34413825"/>
          <a:ext cx="762000" cy="1047750"/>
        </a:xfrm>
        <a:prstGeom prst="rect">
          <a:avLst/>
        </a:prstGeom>
        <a:noFill/>
        <a:ln w="9525" cmpd="sng">
          <a:noFill/>
        </a:ln>
      </xdr:spPr>
    </xdr:pic>
    <xdr:clientData/>
  </xdr:twoCellAnchor>
  <xdr:twoCellAnchor editAs="oneCell">
    <xdr:from>
      <xdr:col>5</xdr:col>
      <xdr:colOff>123825</xdr:colOff>
      <xdr:row>73</xdr:row>
      <xdr:rowOff>76200</xdr:rowOff>
    </xdr:from>
    <xdr:to>
      <xdr:col>5</xdr:col>
      <xdr:colOff>885825</xdr:colOff>
      <xdr:row>73</xdr:row>
      <xdr:rowOff>1123950</xdr:rowOff>
    </xdr:to>
    <xdr:pic>
      <xdr:nvPicPr>
        <xdr:cNvPr id="89" name="Picture 293"/>
        <xdr:cNvPicPr preferRelativeResize="1">
          <a:picLocks noChangeAspect="1"/>
        </xdr:cNvPicPr>
      </xdr:nvPicPr>
      <xdr:blipFill>
        <a:blip r:embed="rId88"/>
        <a:stretch>
          <a:fillRect/>
        </a:stretch>
      </xdr:blipFill>
      <xdr:spPr>
        <a:xfrm>
          <a:off x="3238500" y="34413825"/>
          <a:ext cx="762000" cy="1047750"/>
        </a:xfrm>
        <a:prstGeom prst="rect">
          <a:avLst/>
        </a:prstGeom>
        <a:noFill/>
        <a:ln w="9525" cmpd="sng">
          <a:noFill/>
        </a:ln>
      </xdr:spPr>
    </xdr:pic>
    <xdr:clientData/>
  </xdr:twoCellAnchor>
  <xdr:twoCellAnchor editAs="oneCell">
    <xdr:from>
      <xdr:col>7</xdr:col>
      <xdr:colOff>123825</xdr:colOff>
      <xdr:row>73</xdr:row>
      <xdr:rowOff>76200</xdr:rowOff>
    </xdr:from>
    <xdr:to>
      <xdr:col>7</xdr:col>
      <xdr:colOff>885825</xdr:colOff>
      <xdr:row>73</xdr:row>
      <xdr:rowOff>1123950</xdr:rowOff>
    </xdr:to>
    <xdr:pic>
      <xdr:nvPicPr>
        <xdr:cNvPr id="90" name="Picture 294"/>
        <xdr:cNvPicPr preferRelativeResize="1">
          <a:picLocks noChangeAspect="1"/>
        </xdr:cNvPicPr>
      </xdr:nvPicPr>
      <xdr:blipFill>
        <a:blip r:embed="rId89"/>
        <a:stretch>
          <a:fillRect/>
        </a:stretch>
      </xdr:blipFill>
      <xdr:spPr>
        <a:xfrm>
          <a:off x="4619625" y="34413825"/>
          <a:ext cx="762000" cy="1047750"/>
        </a:xfrm>
        <a:prstGeom prst="rect">
          <a:avLst/>
        </a:prstGeom>
        <a:noFill/>
        <a:ln w="9525" cmpd="sng">
          <a:noFill/>
        </a:ln>
      </xdr:spPr>
    </xdr:pic>
    <xdr:clientData/>
  </xdr:twoCellAnchor>
  <xdr:twoCellAnchor editAs="oneCell">
    <xdr:from>
      <xdr:col>9</xdr:col>
      <xdr:colOff>123825</xdr:colOff>
      <xdr:row>73</xdr:row>
      <xdr:rowOff>76200</xdr:rowOff>
    </xdr:from>
    <xdr:to>
      <xdr:col>9</xdr:col>
      <xdr:colOff>885825</xdr:colOff>
      <xdr:row>73</xdr:row>
      <xdr:rowOff>1123950</xdr:rowOff>
    </xdr:to>
    <xdr:pic>
      <xdr:nvPicPr>
        <xdr:cNvPr id="91" name="Picture 295"/>
        <xdr:cNvPicPr preferRelativeResize="1">
          <a:picLocks noChangeAspect="1"/>
        </xdr:cNvPicPr>
      </xdr:nvPicPr>
      <xdr:blipFill>
        <a:blip r:embed="rId90"/>
        <a:stretch>
          <a:fillRect/>
        </a:stretch>
      </xdr:blipFill>
      <xdr:spPr>
        <a:xfrm>
          <a:off x="6000750" y="34413825"/>
          <a:ext cx="762000" cy="1047750"/>
        </a:xfrm>
        <a:prstGeom prst="rect">
          <a:avLst/>
        </a:prstGeom>
        <a:noFill/>
        <a:ln w="9525" cmpd="sng">
          <a:noFill/>
        </a:ln>
      </xdr:spPr>
    </xdr:pic>
    <xdr:clientData/>
  </xdr:twoCellAnchor>
  <xdr:twoCellAnchor editAs="oneCell">
    <xdr:from>
      <xdr:col>1</xdr:col>
      <xdr:colOff>114300</xdr:colOff>
      <xdr:row>77</xdr:row>
      <xdr:rowOff>76200</xdr:rowOff>
    </xdr:from>
    <xdr:to>
      <xdr:col>1</xdr:col>
      <xdr:colOff>876300</xdr:colOff>
      <xdr:row>77</xdr:row>
      <xdr:rowOff>1123950</xdr:rowOff>
    </xdr:to>
    <xdr:pic>
      <xdr:nvPicPr>
        <xdr:cNvPr id="92" name="Picture 296"/>
        <xdr:cNvPicPr preferRelativeResize="1">
          <a:picLocks noChangeAspect="1"/>
        </xdr:cNvPicPr>
      </xdr:nvPicPr>
      <xdr:blipFill>
        <a:blip r:embed="rId91"/>
        <a:stretch>
          <a:fillRect/>
        </a:stretch>
      </xdr:blipFill>
      <xdr:spPr>
        <a:xfrm>
          <a:off x="466725" y="36356925"/>
          <a:ext cx="762000" cy="1047750"/>
        </a:xfrm>
        <a:prstGeom prst="rect">
          <a:avLst/>
        </a:prstGeom>
        <a:noFill/>
        <a:ln w="9525" cmpd="sng">
          <a:noFill/>
        </a:ln>
      </xdr:spPr>
    </xdr:pic>
    <xdr:clientData/>
  </xdr:twoCellAnchor>
  <xdr:twoCellAnchor editAs="oneCell">
    <xdr:from>
      <xdr:col>3</xdr:col>
      <xdr:colOff>123825</xdr:colOff>
      <xdr:row>77</xdr:row>
      <xdr:rowOff>76200</xdr:rowOff>
    </xdr:from>
    <xdr:to>
      <xdr:col>3</xdr:col>
      <xdr:colOff>885825</xdr:colOff>
      <xdr:row>77</xdr:row>
      <xdr:rowOff>1123950</xdr:rowOff>
    </xdr:to>
    <xdr:pic>
      <xdr:nvPicPr>
        <xdr:cNvPr id="93" name="Picture 297"/>
        <xdr:cNvPicPr preferRelativeResize="1">
          <a:picLocks noChangeAspect="1"/>
        </xdr:cNvPicPr>
      </xdr:nvPicPr>
      <xdr:blipFill>
        <a:blip r:embed="rId92"/>
        <a:stretch>
          <a:fillRect/>
        </a:stretch>
      </xdr:blipFill>
      <xdr:spPr>
        <a:xfrm>
          <a:off x="1857375" y="36356925"/>
          <a:ext cx="762000" cy="1047750"/>
        </a:xfrm>
        <a:prstGeom prst="rect">
          <a:avLst/>
        </a:prstGeom>
        <a:noFill/>
        <a:ln w="9525" cmpd="sng">
          <a:noFill/>
        </a:ln>
      </xdr:spPr>
    </xdr:pic>
    <xdr:clientData/>
  </xdr:twoCellAnchor>
  <xdr:twoCellAnchor editAs="oneCell">
    <xdr:from>
      <xdr:col>5</xdr:col>
      <xdr:colOff>114300</xdr:colOff>
      <xdr:row>77</xdr:row>
      <xdr:rowOff>76200</xdr:rowOff>
    </xdr:from>
    <xdr:to>
      <xdr:col>5</xdr:col>
      <xdr:colOff>876300</xdr:colOff>
      <xdr:row>77</xdr:row>
      <xdr:rowOff>1123950</xdr:rowOff>
    </xdr:to>
    <xdr:pic>
      <xdr:nvPicPr>
        <xdr:cNvPr id="94" name="Picture 298"/>
        <xdr:cNvPicPr preferRelativeResize="1">
          <a:picLocks noChangeAspect="1"/>
        </xdr:cNvPicPr>
      </xdr:nvPicPr>
      <xdr:blipFill>
        <a:blip r:embed="rId93"/>
        <a:stretch>
          <a:fillRect/>
        </a:stretch>
      </xdr:blipFill>
      <xdr:spPr>
        <a:xfrm>
          <a:off x="3228975" y="36356925"/>
          <a:ext cx="762000" cy="1047750"/>
        </a:xfrm>
        <a:prstGeom prst="rect">
          <a:avLst/>
        </a:prstGeom>
        <a:noFill/>
        <a:ln w="9525" cmpd="sng">
          <a:noFill/>
        </a:ln>
      </xdr:spPr>
    </xdr:pic>
    <xdr:clientData/>
  </xdr:twoCellAnchor>
  <xdr:twoCellAnchor editAs="oneCell">
    <xdr:from>
      <xdr:col>7</xdr:col>
      <xdr:colOff>123825</xdr:colOff>
      <xdr:row>77</xdr:row>
      <xdr:rowOff>76200</xdr:rowOff>
    </xdr:from>
    <xdr:to>
      <xdr:col>7</xdr:col>
      <xdr:colOff>885825</xdr:colOff>
      <xdr:row>77</xdr:row>
      <xdr:rowOff>1123950</xdr:rowOff>
    </xdr:to>
    <xdr:pic>
      <xdr:nvPicPr>
        <xdr:cNvPr id="95" name="Picture 299"/>
        <xdr:cNvPicPr preferRelativeResize="1">
          <a:picLocks noChangeAspect="1"/>
        </xdr:cNvPicPr>
      </xdr:nvPicPr>
      <xdr:blipFill>
        <a:blip r:embed="rId94"/>
        <a:stretch>
          <a:fillRect/>
        </a:stretch>
      </xdr:blipFill>
      <xdr:spPr>
        <a:xfrm>
          <a:off x="4619625" y="36356925"/>
          <a:ext cx="762000" cy="1047750"/>
        </a:xfrm>
        <a:prstGeom prst="rect">
          <a:avLst/>
        </a:prstGeom>
        <a:noFill/>
        <a:ln w="9525" cmpd="sng">
          <a:noFill/>
        </a:ln>
      </xdr:spPr>
    </xdr:pic>
    <xdr:clientData/>
  </xdr:twoCellAnchor>
  <xdr:twoCellAnchor editAs="oneCell">
    <xdr:from>
      <xdr:col>9</xdr:col>
      <xdr:colOff>123825</xdr:colOff>
      <xdr:row>77</xdr:row>
      <xdr:rowOff>85725</xdr:rowOff>
    </xdr:from>
    <xdr:to>
      <xdr:col>9</xdr:col>
      <xdr:colOff>885825</xdr:colOff>
      <xdr:row>77</xdr:row>
      <xdr:rowOff>1133475</xdr:rowOff>
    </xdr:to>
    <xdr:pic>
      <xdr:nvPicPr>
        <xdr:cNvPr id="96" name="Picture 300"/>
        <xdr:cNvPicPr preferRelativeResize="1">
          <a:picLocks noChangeAspect="1"/>
        </xdr:cNvPicPr>
      </xdr:nvPicPr>
      <xdr:blipFill>
        <a:blip r:embed="rId95"/>
        <a:stretch>
          <a:fillRect/>
        </a:stretch>
      </xdr:blipFill>
      <xdr:spPr>
        <a:xfrm>
          <a:off x="6000750" y="36366450"/>
          <a:ext cx="762000" cy="1047750"/>
        </a:xfrm>
        <a:prstGeom prst="rect">
          <a:avLst/>
        </a:prstGeom>
        <a:noFill/>
        <a:ln w="9525" cmpd="sng">
          <a:noFill/>
        </a:ln>
      </xdr:spPr>
    </xdr:pic>
    <xdr:clientData/>
  </xdr:twoCellAnchor>
  <xdr:twoCellAnchor editAs="oneCell">
    <xdr:from>
      <xdr:col>1</xdr:col>
      <xdr:colOff>123825</xdr:colOff>
      <xdr:row>81</xdr:row>
      <xdr:rowOff>85725</xdr:rowOff>
    </xdr:from>
    <xdr:to>
      <xdr:col>1</xdr:col>
      <xdr:colOff>885825</xdr:colOff>
      <xdr:row>81</xdr:row>
      <xdr:rowOff>1133475</xdr:rowOff>
    </xdr:to>
    <xdr:pic>
      <xdr:nvPicPr>
        <xdr:cNvPr id="97" name="Picture 301"/>
        <xdr:cNvPicPr preferRelativeResize="1">
          <a:picLocks noChangeAspect="1"/>
        </xdr:cNvPicPr>
      </xdr:nvPicPr>
      <xdr:blipFill>
        <a:blip r:embed="rId96"/>
        <a:stretch>
          <a:fillRect/>
        </a:stretch>
      </xdr:blipFill>
      <xdr:spPr>
        <a:xfrm>
          <a:off x="476250" y="38309550"/>
          <a:ext cx="762000" cy="1047750"/>
        </a:xfrm>
        <a:prstGeom prst="rect">
          <a:avLst/>
        </a:prstGeom>
        <a:noFill/>
        <a:ln w="9525" cmpd="sng">
          <a:noFill/>
        </a:ln>
      </xdr:spPr>
    </xdr:pic>
    <xdr:clientData/>
  </xdr:twoCellAnchor>
  <xdr:twoCellAnchor editAs="oneCell">
    <xdr:from>
      <xdr:col>3</xdr:col>
      <xdr:colOff>114300</xdr:colOff>
      <xdr:row>81</xdr:row>
      <xdr:rowOff>76200</xdr:rowOff>
    </xdr:from>
    <xdr:to>
      <xdr:col>3</xdr:col>
      <xdr:colOff>876300</xdr:colOff>
      <xdr:row>81</xdr:row>
      <xdr:rowOff>1123950</xdr:rowOff>
    </xdr:to>
    <xdr:pic>
      <xdr:nvPicPr>
        <xdr:cNvPr id="98" name="Picture 302"/>
        <xdr:cNvPicPr preferRelativeResize="1">
          <a:picLocks noChangeAspect="1"/>
        </xdr:cNvPicPr>
      </xdr:nvPicPr>
      <xdr:blipFill>
        <a:blip r:embed="rId97"/>
        <a:stretch>
          <a:fillRect/>
        </a:stretch>
      </xdr:blipFill>
      <xdr:spPr>
        <a:xfrm>
          <a:off x="1847850" y="38300025"/>
          <a:ext cx="762000" cy="1047750"/>
        </a:xfrm>
        <a:prstGeom prst="rect">
          <a:avLst/>
        </a:prstGeom>
        <a:noFill/>
        <a:ln w="9525" cmpd="sng">
          <a:noFill/>
        </a:ln>
      </xdr:spPr>
    </xdr:pic>
    <xdr:clientData/>
  </xdr:twoCellAnchor>
  <xdr:twoCellAnchor editAs="oneCell">
    <xdr:from>
      <xdr:col>5</xdr:col>
      <xdr:colOff>114300</xdr:colOff>
      <xdr:row>81</xdr:row>
      <xdr:rowOff>76200</xdr:rowOff>
    </xdr:from>
    <xdr:to>
      <xdr:col>5</xdr:col>
      <xdr:colOff>876300</xdr:colOff>
      <xdr:row>81</xdr:row>
      <xdr:rowOff>1123950</xdr:rowOff>
    </xdr:to>
    <xdr:pic>
      <xdr:nvPicPr>
        <xdr:cNvPr id="99" name="Picture 303"/>
        <xdr:cNvPicPr preferRelativeResize="1">
          <a:picLocks noChangeAspect="0"/>
        </xdr:cNvPicPr>
      </xdr:nvPicPr>
      <xdr:blipFill>
        <a:blip r:embed="rId98"/>
        <a:stretch>
          <a:fillRect/>
        </a:stretch>
      </xdr:blipFill>
      <xdr:spPr>
        <a:xfrm>
          <a:off x="3228975" y="38300025"/>
          <a:ext cx="762000" cy="1047750"/>
        </a:xfrm>
        <a:prstGeom prst="rect">
          <a:avLst/>
        </a:prstGeom>
        <a:noFill/>
        <a:ln w="9525" cmpd="sng">
          <a:noFill/>
        </a:ln>
      </xdr:spPr>
    </xdr:pic>
    <xdr:clientData/>
  </xdr:twoCellAnchor>
  <xdr:twoCellAnchor editAs="oneCell">
    <xdr:from>
      <xdr:col>9</xdr:col>
      <xdr:colOff>114300</xdr:colOff>
      <xdr:row>81</xdr:row>
      <xdr:rowOff>76200</xdr:rowOff>
    </xdr:from>
    <xdr:to>
      <xdr:col>9</xdr:col>
      <xdr:colOff>876300</xdr:colOff>
      <xdr:row>81</xdr:row>
      <xdr:rowOff>1123950</xdr:rowOff>
    </xdr:to>
    <xdr:pic>
      <xdr:nvPicPr>
        <xdr:cNvPr id="100" name="Picture 305"/>
        <xdr:cNvPicPr preferRelativeResize="1">
          <a:picLocks noChangeAspect="1"/>
        </xdr:cNvPicPr>
      </xdr:nvPicPr>
      <xdr:blipFill>
        <a:blip r:embed="rId99"/>
        <a:stretch>
          <a:fillRect/>
        </a:stretch>
      </xdr:blipFill>
      <xdr:spPr>
        <a:xfrm>
          <a:off x="5991225" y="38300025"/>
          <a:ext cx="762000" cy="1047750"/>
        </a:xfrm>
        <a:prstGeom prst="rect">
          <a:avLst/>
        </a:prstGeom>
        <a:noFill/>
        <a:ln w="9525" cmpd="sng">
          <a:noFill/>
        </a:ln>
      </xdr:spPr>
    </xdr:pic>
    <xdr:clientData/>
  </xdr:twoCellAnchor>
  <xdr:twoCellAnchor editAs="oneCell">
    <xdr:from>
      <xdr:col>7</xdr:col>
      <xdr:colOff>123825</xdr:colOff>
      <xdr:row>81</xdr:row>
      <xdr:rowOff>76200</xdr:rowOff>
    </xdr:from>
    <xdr:to>
      <xdr:col>7</xdr:col>
      <xdr:colOff>885825</xdr:colOff>
      <xdr:row>81</xdr:row>
      <xdr:rowOff>1123950</xdr:rowOff>
    </xdr:to>
    <xdr:pic>
      <xdr:nvPicPr>
        <xdr:cNvPr id="101" name="Picture 309"/>
        <xdr:cNvPicPr preferRelativeResize="1">
          <a:picLocks noChangeAspect="1"/>
        </xdr:cNvPicPr>
      </xdr:nvPicPr>
      <xdr:blipFill>
        <a:blip r:embed="rId100"/>
        <a:stretch>
          <a:fillRect/>
        </a:stretch>
      </xdr:blipFill>
      <xdr:spPr>
        <a:xfrm>
          <a:off x="4619625" y="38300025"/>
          <a:ext cx="7620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iversotv.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7"/>
  <sheetViews>
    <sheetView tabSelected="1" zoomScale="125" zoomScaleNormal="125" workbookViewId="0" topLeftCell="A1">
      <pane ySplit="4" topLeftCell="BM5" activePane="bottomLeft" state="frozen"/>
      <selection pane="topLeft" activeCell="A1" sqref="A1"/>
      <selection pane="bottomLeft" activeCell="F7" sqref="F7"/>
    </sheetView>
  </sheetViews>
  <sheetFormatPr defaultColWidth="9.140625" defaultRowHeight="12.75"/>
  <cols>
    <col min="1" max="1" width="5.28125" style="0" customWidth="1"/>
    <col min="2" max="2" width="15.00390625" style="0" customWidth="1"/>
    <col min="3" max="3" width="5.7109375" style="0" customWidth="1"/>
    <col min="4" max="4" width="15.00390625" style="0" customWidth="1"/>
    <col min="5" max="5" width="5.7109375" style="0" customWidth="1"/>
    <col min="6" max="6" width="15.00390625" style="0" customWidth="1"/>
    <col min="7" max="7" width="5.7109375" style="0" customWidth="1"/>
    <col min="8" max="8" width="15.00390625" style="0" customWidth="1"/>
    <col min="9" max="9" width="5.7109375" style="0" customWidth="1"/>
    <col min="10" max="10" width="15.00390625" style="0" customWidth="1"/>
    <col min="11" max="11" width="5.7109375" style="0" customWidth="1"/>
    <col min="12" max="12" width="0.2890625" style="5" customWidth="1"/>
    <col min="13" max="16384" width="11.421875" style="0" customWidth="1"/>
  </cols>
  <sheetData>
    <row r="1" spans="1:12" s="3" customFormat="1" ht="27" customHeight="1">
      <c r="A1" s="27"/>
      <c r="B1" s="29" t="s">
        <v>1</v>
      </c>
      <c r="C1" s="28"/>
      <c r="D1" s="1"/>
      <c r="E1" s="1"/>
      <c r="F1" s="1"/>
      <c r="G1" s="1"/>
      <c r="H1" s="19"/>
      <c r="I1" s="1"/>
      <c r="J1" s="19" t="s">
        <v>0</v>
      </c>
      <c r="K1" s="1"/>
      <c r="L1" s="15"/>
    </row>
    <row r="2" spans="1:12" s="3" customFormat="1" ht="11.25" customHeight="1">
      <c r="A2" s="24"/>
      <c r="B2" s="25"/>
      <c r="C2" s="24"/>
      <c r="D2" s="1"/>
      <c r="E2" s="1"/>
      <c r="F2" s="7"/>
      <c r="G2" s="1"/>
      <c r="H2" s="18"/>
      <c r="I2" s="1"/>
      <c r="J2" s="1"/>
      <c r="K2" s="1"/>
      <c r="L2" s="15"/>
    </row>
    <row r="3" spans="1:12" s="3" customFormat="1" ht="21" customHeight="1">
      <c r="A3" s="1"/>
      <c r="B3" s="2"/>
      <c r="C3" s="1"/>
      <c r="D3" s="26"/>
      <c r="E3" s="1"/>
      <c r="F3" s="8"/>
      <c r="G3" s="1"/>
      <c r="H3" s="17"/>
      <c r="I3" s="32">
        <f>L85</f>
        <v>12</v>
      </c>
      <c r="J3" s="31" t="s">
        <v>4</v>
      </c>
      <c r="K3" s="1"/>
      <c r="L3" s="15"/>
    </row>
    <row r="4" spans="1:12" s="3" customFormat="1" ht="18" customHeight="1">
      <c r="A4" s="22" t="s">
        <v>2</v>
      </c>
      <c r="B4" s="9"/>
      <c r="C4" s="1"/>
      <c r="D4" s="6"/>
      <c r="E4" s="1"/>
      <c r="F4" s="23" t="s">
        <v>3</v>
      </c>
      <c r="G4" s="1"/>
      <c r="H4" s="20" t="str">
        <f>IF(L53=60,"MUY BIEN!!"," ")</f>
        <v> </v>
      </c>
      <c r="I4" s="1"/>
      <c r="J4" s="1"/>
      <c r="K4" s="1"/>
      <c r="L4" s="15"/>
    </row>
    <row r="5" spans="1:12" s="3" customFormat="1" ht="25.5" customHeight="1" thickBot="1">
      <c r="A5" s="10"/>
      <c r="B5" s="11">
        <v>1</v>
      </c>
      <c r="C5" s="10"/>
      <c r="D5" s="11">
        <v>2</v>
      </c>
      <c r="E5" s="10"/>
      <c r="F5" s="11">
        <v>3</v>
      </c>
      <c r="G5" s="10"/>
      <c r="H5" s="11">
        <v>4</v>
      </c>
      <c r="I5" s="10"/>
      <c r="J5" s="11">
        <v>5</v>
      </c>
      <c r="K5" s="10"/>
      <c r="L5" s="15"/>
    </row>
    <row r="6" spans="1:12" s="3" customFormat="1" ht="94.5" customHeight="1" thickBot="1">
      <c r="A6" s="10"/>
      <c r="B6" s="21"/>
      <c r="C6" s="10"/>
      <c r="D6" s="21"/>
      <c r="E6" s="10"/>
      <c r="F6" s="21"/>
      <c r="G6" s="10"/>
      <c r="H6" s="21"/>
      <c r="I6" s="10"/>
      <c r="J6" s="21"/>
      <c r="K6" s="10"/>
      <c r="L6" s="15"/>
    </row>
    <row r="7" spans="1:12" s="3" customFormat="1" ht="16.5" customHeight="1" thickBot="1">
      <c r="A7" s="12"/>
      <c r="B7" s="33" t="s">
        <v>5</v>
      </c>
      <c r="C7" s="10"/>
      <c r="D7" s="33"/>
      <c r="E7" s="10"/>
      <c r="F7" s="34" t="s">
        <v>20</v>
      </c>
      <c r="G7" s="10"/>
      <c r="H7" s="33" t="s">
        <v>19</v>
      </c>
      <c r="I7" s="10"/>
      <c r="J7" s="33" t="s">
        <v>18</v>
      </c>
      <c r="K7" s="10"/>
      <c r="L7" s="15"/>
    </row>
    <row r="8" spans="1:12" s="3" customFormat="1" ht="16.5" customHeight="1" thickBot="1">
      <c r="A8" s="10"/>
      <c r="B8" s="13" t="str">
        <f>IF(B7="La Mision","BIEN!",IF(ISNA(MATCH("*misi*n",B7,0)),"MAL","CASI"))</f>
        <v>BIEN!</v>
      </c>
      <c r="C8" s="10"/>
      <c r="D8" s="13" t="str">
        <f>IF(D7="El coleccionista de amantes","BIEN!",IF(ISNA(MATCH("El coleccionista*",D7,0)),"MAL","CASI"))</f>
        <v>MAL</v>
      </c>
      <c r="E8" s="10"/>
      <c r="F8" s="13" t="str">
        <f>IF(F7="11:14, Destino Fatal","BIEN!",IF(ISNA(MATCH("11*14*",F7,0)),"MAL","CASI"))</f>
        <v>CASI</v>
      </c>
      <c r="G8" s="10"/>
      <c r="H8" s="13" t="str">
        <f>IF(H7="Arma letal 4","BIEN!",IF(ISNA(MATCH("Arma letal*",H7,0)),"MAL","CASI"))</f>
        <v>BIEN!</v>
      </c>
      <c r="I8" s="10"/>
      <c r="J8" s="13" t="str">
        <f>IF(J7="CARA A CARA","BIEN!",IF(ISNA(MATCH("CARA*",J7,0)),"MAL","CASI"))</f>
        <v>BIEN!</v>
      </c>
      <c r="K8" s="10"/>
      <c r="L8" s="15">
        <f>COUNTIF(B8:J8,"BIEN!")</f>
        <v>3</v>
      </c>
    </row>
    <row r="9" spans="1:12" s="3" customFormat="1" ht="25.5" customHeight="1" thickBot="1">
      <c r="A9" s="10"/>
      <c r="B9" s="11">
        <v>6</v>
      </c>
      <c r="C9" s="10"/>
      <c r="D9" s="11">
        <v>7</v>
      </c>
      <c r="E9" s="10"/>
      <c r="F9" s="11">
        <v>8</v>
      </c>
      <c r="G9" s="10"/>
      <c r="H9" s="11">
        <v>9</v>
      </c>
      <c r="I9" s="10"/>
      <c r="J9" s="11">
        <v>10</v>
      </c>
      <c r="K9" s="10"/>
      <c r="L9" s="15"/>
    </row>
    <row r="10" spans="1:12" s="3" customFormat="1" ht="94.5" customHeight="1" thickBot="1">
      <c r="A10" s="10"/>
      <c r="B10" s="21"/>
      <c r="C10" s="10"/>
      <c r="D10" s="21"/>
      <c r="E10" s="10"/>
      <c r="F10" s="21"/>
      <c r="G10" s="10"/>
      <c r="H10" s="21"/>
      <c r="I10" s="10"/>
      <c r="J10" s="21"/>
      <c r="K10" s="10"/>
      <c r="L10" s="15"/>
    </row>
    <row r="11" spans="1:12" s="3" customFormat="1" ht="16.5" customHeight="1" thickBot="1">
      <c r="A11" s="14"/>
      <c r="B11" s="33"/>
      <c r="C11" s="10"/>
      <c r="D11" s="33"/>
      <c r="E11" s="10"/>
      <c r="F11" s="33"/>
      <c r="G11" s="10"/>
      <c r="H11" s="33"/>
      <c r="I11" s="10"/>
      <c r="J11" s="33" t="s">
        <v>6</v>
      </c>
      <c r="K11" s="10"/>
      <c r="L11" s="15"/>
    </row>
    <row r="12" spans="1:12" s="3" customFormat="1" ht="16.5" customHeight="1" thickBot="1">
      <c r="A12" s="10"/>
      <c r="B12" s="13" t="str">
        <f>IF(B11="EL REINO DE LOS CIELOS","BIEN!",IF(ISNA(MATCH("EL REINO DE*",B11,0)),"MAL","CASI"))</f>
        <v>MAL</v>
      </c>
      <c r="C12" s="10"/>
      <c r="D12" s="13" t="str">
        <f>IF(D11="Ghost","BIEN!",IF(ISNA(MATCH("G*o*",D11,0)),"MAL","CASI"))</f>
        <v>MAL</v>
      </c>
      <c r="E12" s="10"/>
      <c r="F12" s="13" t="str">
        <f>IF(F11="A primera vista","BIEN!",IF(ISNA(MATCH("*primera vista",F11,0)),"MAL","CASI"))</f>
        <v>MAL</v>
      </c>
      <c r="G12" s="10"/>
      <c r="H12" s="13" t="str">
        <f>IF(H11="La lista de Schindler","BIEN!",IF(ISNA(MATCH("La lista de S*i*LER",H11,0)),"MAL","CASI"))</f>
        <v>MAL</v>
      </c>
      <c r="I12" s="10"/>
      <c r="J12" s="13" t="str">
        <f>IF(J11="Armageddon","BIEN!",IF(ISNA(MATCH("Armag*on",J11,0)),"MAL","CASI"))</f>
        <v>BIEN!</v>
      </c>
      <c r="K12" s="10"/>
      <c r="L12" s="15">
        <f>COUNTIF(B12:J12,"BIEN!")</f>
        <v>1</v>
      </c>
    </row>
    <row r="13" spans="1:12" s="3" customFormat="1" ht="25.5" customHeight="1" thickBot="1">
      <c r="A13" s="10"/>
      <c r="B13" s="11">
        <v>11</v>
      </c>
      <c r="C13" s="10"/>
      <c r="D13" s="11">
        <v>12</v>
      </c>
      <c r="E13" s="10"/>
      <c r="F13" s="11">
        <v>13</v>
      </c>
      <c r="G13" s="16"/>
      <c r="H13" s="11">
        <v>14</v>
      </c>
      <c r="I13" s="10"/>
      <c r="J13" s="11">
        <v>15</v>
      </c>
      <c r="K13" s="10"/>
      <c r="L13" s="15"/>
    </row>
    <row r="14" spans="1:12" s="3" customFormat="1" ht="94.5" customHeight="1" thickBot="1">
      <c r="A14" s="10"/>
      <c r="B14" s="21"/>
      <c r="C14" s="10"/>
      <c r="D14" s="21"/>
      <c r="E14" s="10"/>
      <c r="F14" s="21"/>
      <c r="G14" s="10"/>
      <c r="H14" s="21"/>
      <c r="I14" s="10"/>
      <c r="J14" s="21"/>
      <c r="K14" s="10"/>
      <c r="L14" s="15"/>
    </row>
    <row r="15" spans="1:12" s="3" customFormat="1" ht="16.5" customHeight="1" thickBot="1">
      <c r="A15" s="10"/>
      <c r="B15" s="33"/>
      <c r="C15" s="10"/>
      <c r="D15" s="33"/>
      <c r="E15" s="10"/>
      <c r="F15" s="33"/>
      <c r="G15" s="10"/>
      <c r="H15" s="33"/>
      <c r="I15" s="10"/>
      <c r="J15" s="33"/>
      <c r="K15" s="10"/>
      <c r="L15" s="15"/>
    </row>
    <row r="16" spans="1:12" s="3" customFormat="1" ht="16.5" customHeight="1" thickBot="1">
      <c r="A16" s="10"/>
      <c r="B16" s="13" t="str">
        <f>IF(B15="LA NOVENA PUERTA","BIEN!",IF(ISNA(MATCH("LA*PUERTA",B15,0)),"MAL","CASI"))</f>
        <v>MAL</v>
      </c>
      <c r="C16" s="10"/>
      <c r="D16" s="13" t="str">
        <f>IF(D15="EL COLOR PURPURA","BIEN!",IF(ISNA(MATCH("EL COLOR*",D15,0)),"MAL","CASI"))</f>
        <v>MAL</v>
      </c>
      <c r="E16" s="10"/>
      <c r="F16" s="13" t="str">
        <f>IF(F15="FARGO","BIEN!",IF(ISNA(MATCH("FAR*",F15,0)),"MAL","CASI"))</f>
        <v>MAL</v>
      </c>
      <c r="G16" s="10"/>
      <c r="H16" s="13" t="str">
        <f>IF(H15="Hechizo de luna","BIEN!",IF(ISNA(MATCH("Hechizo*",H15,0)),"MAL","CASI"))</f>
        <v>MAL</v>
      </c>
      <c r="I16" s="10"/>
      <c r="J16" s="13" t="str">
        <f>IF(J15="A proposito de Henry","BIEN!",IF(ISNA(MATCH("A proposito de*",J15,0)),"MAL","CASI"))</f>
        <v>MAL</v>
      </c>
      <c r="K16" s="10"/>
      <c r="L16" s="15">
        <f>COUNTIF(B16:J16,"BIEN!")</f>
        <v>0</v>
      </c>
    </row>
    <row r="17" spans="1:12" s="3" customFormat="1" ht="25.5" customHeight="1" thickBot="1">
      <c r="A17" s="10"/>
      <c r="B17" s="11">
        <v>16</v>
      </c>
      <c r="C17" s="10"/>
      <c r="D17" s="11">
        <v>17</v>
      </c>
      <c r="E17" s="10"/>
      <c r="F17" s="11">
        <v>18</v>
      </c>
      <c r="G17" s="10"/>
      <c r="H17" s="11">
        <v>19</v>
      </c>
      <c r="I17" s="10"/>
      <c r="J17" s="11">
        <v>20</v>
      </c>
      <c r="K17" s="10"/>
      <c r="L17" s="15"/>
    </row>
    <row r="18" spans="1:12" s="3" customFormat="1" ht="94.5" customHeight="1" thickBot="1">
      <c r="A18" s="10"/>
      <c r="B18" s="21"/>
      <c r="C18" s="10"/>
      <c r="D18" s="21"/>
      <c r="E18" s="10"/>
      <c r="F18" s="21"/>
      <c r="G18" s="10"/>
      <c r="H18" s="21"/>
      <c r="I18" s="10"/>
      <c r="J18" s="21"/>
      <c r="K18" s="10"/>
      <c r="L18" s="15"/>
    </row>
    <row r="19" spans="1:12" s="3" customFormat="1" ht="16.5" customHeight="1" thickBot="1">
      <c r="A19" s="10"/>
      <c r="B19" s="33"/>
      <c r="C19" s="10"/>
      <c r="D19" s="33"/>
      <c r="E19" s="10"/>
      <c r="F19" s="33"/>
      <c r="G19" s="10"/>
      <c r="H19" s="33"/>
      <c r="I19" s="10"/>
      <c r="J19" s="33"/>
      <c r="K19" s="10"/>
      <c r="L19" s="15"/>
    </row>
    <row r="20" spans="1:12" s="3" customFormat="1" ht="16.5" customHeight="1" thickBot="1">
      <c r="A20" s="10"/>
      <c r="B20" s="13" t="str">
        <f>IF(B19="CELLULAR","BIEN!",IF(ISNA(MATCH("CE*ULAR*",B19,0)),"MAL","CASI"))</f>
        <v>MAL</v>
      </c>
      <c r="C20" s="10"/>
      <c r="D20" s="13" t="str">
        <f>IF(D19="La mano que mece la cuna","BIEN!",IF(ISNA(MATCH("LA MANO*CUNA",D19,0)),"MAL","CASI"))</f>
        <v>MAL</v>
      </c>
      <c r="E20" s="10"/>
      <c r="F20" s="13" t="str">
        <f>IF(F19="Instinto basico","BIEN!",IF(ISNA(MATCH("I*TINTO *CO",F19,0)),"MAL","CASI"))</f>
        <v>MAL</v>
      </c>
      <c r="G20" s="10"/>
      <c r="H20" s="13" t="str">
        <f>IF(H19="DOGMA","BIEN!",IF(ISNA(MATCH("D*A",H19,0)),"MAL","CASI"))</f>
        <v>MAL</v>
      </c>
      <c r="I20" s="10"/>
      <c r="J20" s="13" t="str">
        <f>IF(J19="EL QUINTO ELEMENTO","BIEN!",IF(ISNA(MATCH("EL*ELEMENTO",J19,0)),"MAL","CASI"))</f>
        <v>MAL</v>
      </c>
      <c r="K20" s="10"/>
      <c r="L20" s="15">
        <f>COUNTIF(B20:J20,"BIEN!")</f>
        <v>0</v>
      </c>
    </row>
    <row r="21" spans="1:12" s="3" customFormat="1" ht="25.5" customHeight="1" thickBot="1">
      <c r="A21" s="10"/>
      <c r="B21" s="11">
        <v>21</v>
      </c>
      <c r="C21" s="10"/>
      <c r="D21" s="11">
        <v>22</v>
      </c>
      <c r="E21" s="10"/>
      <c r="F21" s="11">
        <v>23</v>
      </c>
      <c r="G21" s="10"/>
      <c r="H21" s="11">
        <v>24</v>
      </c>
      <c r="I21" s="10"/>
      <c r="J21" s="11">
        <v>25</v>
      </c>
      <c r="K21" s="10"/>
      <c r="L21" s="15"/>
    </row>
    <row r="22" spans="1:12" s="3" customFormat="1" ht="94.5" customHeight="1" thickBot="1">
      <c r="A22" s="10"/>
      <c r="B22" s="21"/>
      <c r="C22" s="10"/>
      <c r="D22" s="21"/>
      <c r="E22" s="10"/>
      <c r="F22" s="21"/>
      <c r="G22" s="10"/>
      <c r="H22" s="21"/>
      <c r="I22" s="10"/>
      <c r="J22" s="21"/>
      <c r="K22" s="10"/>
      <c r="L22" s="15"/>
    </row>
    <row r="23" spans="1:12" s="3" customFormat="1" ht="16.5" customHeight="1" thickBot="1">
      <c r="A23" s="10"/>
      <c r="B23" s="33"/>
      <c r="C23" s="10"/>
      <c r="D23" s="33"/>
      <c r="E23" s="10"/>
      <c r="F23" s="33" t="s">
        <v>7</v>
      </c>
      <c r="G23" s="10"/>
      <c r="H23" s="33"/>
      <c r="I23" s="10"/>
      <c r="J23" s="33"/>
      <c r="K23" s="10"/>
      <c r="L23" s="15"/>
    </row>
    <row r="24" spans="1:12" s="3" customFormat="1" ht="16.5" customHeight="1" thickBot="1">
      <c r="A24" s="10"/>
      <c r="B24" s="13" t="str">
        <f>IF(B23="LA RED","BIEN!",IF(ISNA(MATCH("*RED",B23,0)),"MAL","CASI"))</f>
        <v>MAL</v>
      </c>
      <c r="C24" s="10"/>
      <c r="D24" s="13" t="str">
        <f>IF(D23="AMELIE","BIEN!",IF(ISNA(MATCH("AMEL*",D23,0)),"MAL","CASI"))</f>
        <v>MAL</v>
      </c>
      <c r="E24" s="10"/>
      <c r="F24" s="13" t="str">
        <f>IF(F23="Flashdance","BIEN!",IF(ISNA(MATCH("Fla*dance",F23,0)),"MAL","CASI"))</f>
        <v>BIEN!</v>
      </c>
      <c r="G24" s="10"/>
      <c r="H24" s="13" t="str">
        <f>IF(H23="CHICAGO","BIEN!",IF(ISNA(MATCH("CHIC*O",H23,0)),"MAL","CASI"))</f>
        <v>MAL</v>
      </c>
      <c r="I24" s="10"/>
      <c r="J24" s="13" t="str">
        <f>IF(J23="Jovenes y brujas","BIEN!",IF(ISNA(MATCH("*brujas",J23,0)),"MAL","CASI"))</f>
        <v>MAL</v>
      </c>
      <c r="K24" s="10"/>
      <c r="L24" s="15">
        <f>COUNTIF(B24:J24,"BIEN!")</f>
        <v>1</v>
      </c>
    </row>
    <row r="25" spans="1:12" s="3" customFormat="1" ht="25.5" customHeight="1" thickBot="1">
      <c r="A25" s="10"/>
      <c r="B25" s="11">
        <v>26</v>
      </c>
      <c r="C25" s="10"/>
      <c r="D25" s="11">
        <v>27</v>
      </c>
      <c r="E25" s="10"/>
      <c r="F25" s="11">
        <v>28</v>
      </c>
      <c r="G25" s="10"/>
      <c r="H25" s="11">
        <v>29</v>
      </c>
      <c r="I25" s="10"/>
      <c r="J25" s="11">
        <v>30</v>
      </c>
      <c r="K25" s="10"/>
      <c r="L25" s="15"/>
    </row>
    <row r="26" spans="1:12" s="3" customFormat="1" ht="94.5" customHeight="1" thickBot="1">
      <c r="A26" s="10"/>
      <c r="B26" s="21"/>
      <c r="C26" s="10"/>
      <c r="D26" s="21"/>
      <c r="E26" s="10"/>
      <c r="F26" s="21"/>
      <c r="G26" s="10"/>
      <c r="H26" s="21"/>
      <c r="I26" s="10"/>
      <c r="J26" s="21"/>
      <c r="K26" s="10"/>
      <c r="L26" s="15"/>
    </row>
    <row r="27" spans="1:12" s="3" customFormat="1" ht="16.5" customHeight="1" thickBot="1">
      <c r="A27" s="10"/>
      <c r="B27" s="33"/>
      <c r="C27" s="10"/>
      <c r="D27" s="33"/>
      <c r="E27" s="10"/>
      <c r="F27" s="33"/>
      <c r="G27" s="10"/>
      <c r="H27" s="33"/>
      <c r="I27" s="10"/>
      <c r="J27" s="33"/>
      <c r="K27" s="10"/>
      <c r="L27" s="15"/>
    </row>
    <row r="28" spans="1:12" s="3" customFormat="1" ht="16.5" customHeight="1" thickBot="1">
      <c r="A28" s="10"/>
      <c r="B28" s="13" t="str">
        <f>IF(B27="ADICTOS AL AMOR","BIEN!",IF(ISNA(MATCH("ADICTOS*",B27,0)),"MAL","CASI"))</f>
        <v>MAL</v>
      </c>
      <c r="C28" s="10"/>
      <c r="D28" s="13" t="str">
        <f>IF(D27="Alguien volo sobre el nido del cuco","BIEN!",IF(ISNA(MATCH("Alguien volo SOBRE*",D27,0)),"MAL","CASI"))</f>
        <v>MAL</v>
      </c>
      <c r="E28" s="10"/>
      <c r="F28" s="13" t="str">
        <f>IF(F27="Hijos de un Dios menor","BIEN!",IF(ISNA(MATCH("Hijos de* Dios*",F27,0)),"MAL","CASI"))</f>
        <v>MAL</v>
      </c>
      <c r="G28" s="10"/>
      <c r="H28" s="13" t="str">
        <f>IF(H27="La boda de Muriel","BIEN!",IF(ISNA(MATCH("LA BODA DE*",H27,0)),"MAL","CASI"))</f>
        <v>MAL</v>
      </c>
      <c r="I28" s="10"/>
      <c r="J28" s="13" t="str">
        <f>IF(J27="El coleccionista de huesos","BIEN!",IF(ISNA(MATCH("El coleccionista de*",J27,0)),"MAL","CASI"))</f>
        <v>MAL</v>
      </c>
      <c r="K28" s="10"/>
      <c r="L28" s="15">
        <f>COUNTIF(B28:J28,"BIEN!")</f>
        <v>0</v>
      </c>
    </row>
    <row r="29" spans="1:12" s="3" customFormat="1" ht="25.5" customHeight="1" thickBot="1">
      <c r="A29" s="10"/>
      <c r="B29" s="11">
        <v>31</v>
      </c>
      <c r="C29" s="10"/>
      <c r="D29" s="11">
        <v>32</v>
      </c>
      <c r="E29" s="10"/>
      <c r="F29" s="11">
        <v>33</v>
      </c>
      <c r="G29" s="10"/>
      <c r="H29" s="11">
        <v>34</v>
      </c>
      <c r="I29" s="10"/>
      <c r="J29" s="11">
        <v>35</v>
      </c>
      <c r="K29" s="10"/>
      <c r="L29" s="15"/>
    </row>
    <row r="30" spans="1:12" s="3" customFormat="1" ht="94.5" customHeight="1" thickBot="1">
      <c r="A30" s="10"/>
      <c r="B30" s="21"/>
      <c r="C30" s="10"/>
      <c r="D30" s="21"/>
      <c r="E30" s="10"/>
      <c r="F30" s="21"/>
      <c r="G30" s="10"/>
      <c r="H30" s="21"/>
      <c r="I30" s="10"/>
      <c r="J30" s="21"/>
      <c r="K30" s="10"/>
      <c r="L30" s="15"/>
    </row>
    <row r="31" spans="1:12" s="3" customFormat="1" ht="16.5" customHeight="1" thickBot="1">
      <c r="A31" s="10"/>
      <c r="B31" s="33"/>
      <c r="C31" s="10"/>
      <c r="D31" s="33"/>
      <c r="E31" s="10"/>
      <c r="F31" s="33"/>
      <c r="G31" s="10"/>
      <c r="H31" s="33"/>
      <c r="I31" s="10"/>
      <c r="J31" s="33" t="s">
        <v>8</v>
      </c>
      <c r="K31" s="10"/>
      <c r="L31" s="15"/>
    </row>
    <row r="32" spans="1:12" s="3" customFormat="1" ht="16.5" customHeight="1" thickBot="1">
      <c r="A32" s="10"/>
      <c r="B32" s="13" t="str">
        <f>IF(B31="LA CIUDAD DE LA ALEGRIA","BIEN!",IF(ISNA(MATCH("LA CIUDAD DE*",B31,0)),"MAL","CASI"))</f>
        <v>MAL</v>
      </c>
      <c r="C32" s="10"/>
      <c r="D32" s="13" t="str">
        <f>IF(D31="CAMINO A LA PERDICION","BIEN!",IF(ISNA(MATCH("CAMINO*PERDICION",D31,0)),"MAL","CASI"))</f>
        <v>MAL</v>
      </c>
      <c r="E32" s="10"/>
      <c r="F32" s="13" t="str">
        <f>IF(F31="AGARRALO COMO PUEDAS","BIEN!",IF(ISNA(MATCH("AGARRALO*",F31,0)),"MAL","CASI"))</f>
        <v>MAL</v>
      </c>
      <c r="G32" s="10"/>
      <c r="H32" s="13" t="str">
        <f>IF(H31="CHOCOLAT","BIEN!",IF(ISNA(MATCH("CHOCOLA**",H31,0)),"MAL","CASI"))</f>
        <v>MAL</v>
      </c>
      <c r="I32" s="10"/>
      <c r="J32" s="13" t="str">
        <f>IF(J31="LA VIDA ES BELLA","BIEN!",IF(ISNA(MATCH("LA VIDA ES*",J31,0)),"MAL","CASI"))</f>
        <v>BIEN!</v>
      </c>
      <c r="K32" s="10"/>
      <c r="L32" s="15">
        <f>COUNTIF(B32:J32,"BIEN!")</f>
        <v>1</v>
      </c>
    </row>
    <row r="33" spans="1:12" s="3" customFormat="1" ht="25.5" customHeight="1" thickBot="1">
      <c r="A33" s="10"/>
      <c r="B33" s="11">
        <v>36</v>
      </c>
      <c r="C33" s="10"/>
      <c r="D33" s="11">
        <v>37</v>
      </c>
      <c r="E33" s="10"/>
      <c r="F33" s="11">
        <v>38</v>
      </c>
      <c r="G33" s="10"/>
      <c r="H33" s="11">
        <v>39</v>
      </c>
      <c r="I33" s="10"/>
      <c r="J33" s="11">
        <v>40</v>
      </c>
      <c r="K33" s="10"/>
      <c r="L33" s="15"/>
    </row>
    <row r="34" spans="1:12" s="3" customFormat="1" ht="94.5" customHeight="1" thickBot="1">
      <c r="A34" s="10"/>
      <c r="B34" s="21"/>
      <c r="C34" s="10"/>
      <c r="D34" s="21"/>
      <c r="E34" s="10"/>
      <c r="F34" s="21"/>
      <c r="G34" s="10"/>
      <c r="H34" s="21"/>
      <c r="I34" s="10"/>
      <c r="J34" s="21"/>
      <c r="K34" s="10"/>
      <c r="L34" s="15"/>
    </row>
    <row r="35" spans="1:12" s="3" customFormat="1" ht="16.5" customHeight="1" thickBot="1">
      <c r="A35" s="10"/>
      <c r="B35" s="33"/>
      <c r="C35" s="10"/>
      <c r="D35" s="33"/>
      <c r="E35" s="10"/>
      <c r="F35" s="33"/>
      <c r="G35" s="10"/>
      <c r="H35" s="33"/>
      <c r="I35" s="10"/>
      <c r="J35" s="33"/>
      <c r="K35" s="10"/>
      <c r="L35" s="15"/>
    </row>
    <row r="36" spans="1:12" s="3" customFormat="1" ht="16.5" customHeight="1" thickBot="1">
      <c r="A36" s="10"/>
      <c r="B36" s="13" t="str">
        <f>IF(B35="JUANA LA LOCA","BIEN!",IF(ISNA(MATCH("JUANA*LOCA",B35,0)),"MAL","CASI"))</f>
        <v>MAL</v>
      </c>
      <c r="C36" s="10"/>
      <c r="D36" s="13" t="str">
        <f>IF(D35="La habitacion del panico","BIEN!",IF(ISNA(MATCH("La habitacion de*",D35,0)),"MAL","CASI"))</f>
        <v>MAL</v>
      </c>
      <c r="E36" s="10"/>
      <c r="F36" s="13" t="str">
        <f>IF(F35="Air Force One","BIEN!",IF(ISNA(MATCH("Ai* For*",F35,0)),"MAL","CASI"))</f>
        <v>MAL</v>
      </c>
      <c r="G36" s="10"/>
      <c r="H36" s="13" t="str">
        <f>IF(H35="LA CAJA DE MUSICA","BIEN!",IF(ISNA(MATCH("LA CAJA DE*",H35,0)),"MAL","CASI"))</f>
        <v>MAL</v>
      </c>
      <c r="I36" s="10"/>
      <c r="J36" s="13" t="str">
        <f>IF(J35="12 MONOS","BIEN!",IF(ISNA(MATCH("*MONOS",J35,0)),"MAL","CASI"))</f>
        <v>MAL</v>
      </c>
      <c r="K36" s="10"/>
      <c r="L36" s="15">
        <f>COUNTIF(B36:J36,"BIEN!")</f>
        <v>0</v>
      </c>
    </row>
    <row r="37" spans="1:12" s="3" customFormat="1" ht="25.5" customHeight="1" thickBot="1">
      <c r="A37" s="10"/>
      <c r="B37" s="11">
        <v>41</v>
      </c>
      <c r="C37" s="10"/>
      <c r="D37" s="11">
        <v>42</v>
      </c>
      <c r="E37" s="10"/>
      <c r="F37" s="11">
        <v>43</v>
      </c>
      <c r="G37" s="10"/>
      <c r="H37" s="11">
        <v>44</v>
      </c>
      <c r="I37" s="10"/>
      <c r="J37" s="11">
        <v>45</v>
      </c>
      <c r="K37" s="10"/>
      <c r="L37" s="15"/>
    </row>
    <row r="38" spans="1:12" s="3" customFormat="1" ht="94.5" customHeight="1" thickBot="1">
      <c r="A38" s="10"/>
      <c r="B38" s="21"/>
      <c r="C38" s="10"/>
      <c r="D38" s="21"/>
      <c r="E38" s="10"/>
      <c r="F38" s="21"/>
      <c r="G38" s="10"/>
      <c r="H38" s="21"/>
      <c r="I38" s="10"/>
      <c r="J38" s="21"/>
      <c r="K38" s="10"/>
      <c r="L38" s="15"/>
    </row>
    <row r="39" spans="1:12" s="3" customFormat="1" ht="16.5" customHeight="1" thickBot="1">
      <c r="A39" s="10"/>
      <c r="B39" s="33"/>
      <c r="C39" s="10"/>
      <c r="D39" s="33"/>
      <c r="E39" s="10"/>
      <c r="F39" s="33"/>
      <c r="G39" s="10"/>
      <c r="H39" s="33"/>
      <c r="I39" s="10"/>
      <c r="J39" s="33"/>
      <c r="K39" s="10"/>
      <c r="L39" s="15"/>
    </row>
    <row r="40" spans="1:12" s="3" customFormat="1" ht="16.5" customHeight="1" thickBot="1">
      <c r="A40" s="10"/>
      <c r="B40" s="13" t="str">
        <f>IF(B39="LA LETRA ESCARLATA","BIEN!",IF(ISNA(MATCH("LA LETRA*",B39,0)),"MAL","CASI"))</f>
        <v>MAL</v>
      </c>
      <c r="C40" s="10"/>
      <c r="D40" s="13" t="str">
        <f>IF(D39="ATRACCION FATAL","BIEN!",IF(ISNA(MATCH("ATRA*ON FATAL",D39,0)),"MAL","CASI"))</f>
        <v>MAL</v>
      </c>
      <c r="E40" s="10"/>
      <c r="F40" s="13" t="str">
        <f>IF(F39="Falsa identidad","BIEN!",IF(ISNA(MATCH("Falsa identi*",F39,0)),"MAL","CASI"))</f>
        <v>MAL</v>
      </c>
      <c r="G40" s="10"/>
      <c r="H40" s="13" t="str">
        <f>IF(H39="Constantine","BIEN!",IF(ISNA(MATCH("Constan*",H39,0)),"MAL","CASI"))</f>
        <v>MAL</v>
      </c>
      <c r="I40" s="10"/>
      <c r="J40" s="13" t="str">
        <f>IF(J39="L. A. Confidential","BIEN!",IF(ISNA(MATCH("L*A* Confiden*ial",J39,0)),"MAL","CASI"))</f>
        <v>MAL</v>
      </c>
      <c r="K40" s="10"/>
      <c r="L40" s="15">
        <f>COUNTIF(B40:J40,"BIEN!")</f>
        <v>0</v>
      </c>
    </row>
    <row r="41" spans="1:12" s="3" customFormat="1" ht="25.5" customHeight="1" thickBot="1">
      <c r="A41" s="10"/>
      <c r="B41" s="11">
        <v>46</v>
      </c>
      <c r="C41" s="10"/>
      <c r="D41" s="11">
        <v>47</v>
      </c>
      <c r="E41" s="10"/>
      <c r="F41" s="11">
        <v>48</v>
      </c>
      <c r="G41" s="10"/>
      <c r="H41" s="11">
        <v>49</v>
      </c>
      <c r="I41" s="10"/>
      <c r="J41" s="11">
        <v>50</v>
      </c>
      <c r="K41" s="10"/>
      <c r="L41" s="15"/>
    </row>
    <row r="42" spans="1:12" s="3" customFormat="1" ht="94.5" customHeight="1" thickBot="1">
      <c r="A42" s="10"/>
      <c r="B42" s="21"/>
      <c r="C42" s="10"/>
      <c r="D42" s="21"/>
      <c r="E42" s="10"/>
      <c r="F42" s="21"/>
      <c r="G42" s="10"/>
      <c r="H42" s="21"/>
      <c r="I42" s="10"/>
      <c r="J42" s="21"/>
      <c r="K42" s="10"/>
      <c r="L42" s="15"/>
    </row>
    <row r="43" spans="1:12" s="3" customFormat="1" ht="16.5" customHeight="1" thickBot="1">
      <c r="A43" s="10"/>
      <c r="B43" s="33"/>
      <c r="C43" s="10"/>
      <c r="D43" s="33" t="s">
        <v>9</v>
      </c>
      <c r="E43" s="10"/>
      <c r="F43" s="33"/>
      <c r="G43" s="10"/>
      <c r="H43" s="33"/>
      <c r="I43" s="10"/>
      <c r="J43" s="33"/>
      <c r="K43" s="10"/>
      <c r="L43" s="15"/>
    </row>
    <row r="44" spans="1:12" s="3" customFormat="1" ht="16.5" customHeight="1" thickBot="1">
      <c r="A44" s="10"/>
      <c r="B44" s="13" t="str">
        <f>IF(B43="Lara Croft: Tomb Raider","BIEN!",IF(ISNA(MATCH("Lara* Tom* R*de*",B43,0)),"MAL","CASI"))</f>
        <v>MAL</v>
      </c>
      <c r="C44" s="10"/>
      <c r="D44" s="13" t="str">
        <f>IF(D43="Kill Bill: Vol. 1","BIEN!",IF(ISNA(MATCH("Ki*l Bil*",D43,0)),"MAL","CASI"))</f>
        <v>CASI</v>
      </c>
      <c r="E44" s="10"/>
      <c r="F44" s="13" t="str">
        <f>IF(F43="PREMONICION","BIEN!",IF(ISNA(MATCH("*PREMONICION",F43,0)),"MAL","CASI"))</f>
        <v>MAL</v>
      </c>
      <c r="G44" s="10"/>
      <c r="H44" s="13" t="str">
        <f>IF(H43="Falsas apariencias","BIEN!",IF(ISNA(MATCH("Falsa* apariencia*",H43,0)),"MAL","CASI"))</f>
        <v>MAL</v>
      </c>
      <c r="I44" s="10"/>
      <c r="J44" s="13" t="str">
        <f>IF(J43="LA HUIDA","BIEN!",IF(ISNA(MATCH("*UIDA",J43,0)),"MAL","CASI"))</f>
        <v>MAL</v>
      </c>
      <c r="K44" s="10"/>
      <c r="L44" s="15">
        <f>COUNTIF(B44:J44,"BIEN!")</f>
        <v>0</v>
      </c>
    </row>
    <row r="45" spans="1:12" s="3" customFormat="1" ht="25.5" customHeight="1" thickBot="1">
      <c r="A45" s="10"/>
      <c r="B45" s="11">
        <v>51</v>
      </c>
      <c r="C45" s="10"/>
      <c r="D45" s="11">
        <v>52</v>
      </c>
      <c r="E45" s="10"/>
      <c r="F45" s="11">
        <v>53</v>
      </c>
      <c r="G45" s="10"/>
      <c r="H45" s="11">
        <v>54</v>
      </c>
      <c r="I45" s="10"/>
      <c r="J45" s="11">
        <v>55</v>
      </c>
      <c r="K45" s="10"/>
      <c r="L45" s="15"/>
    </row>
    <row r="46" spans="1:12" s="3" customFormat="1" ht="94.5" customHeight="1" thickBot="1">
      <c r="A46" s="10"/>
      <c r="B46" s="21"/>
      <c r="C46" s="10"/>
      <c r="D46" s="21"/>
      <c r="E46" s="10"/>
      <c r="F46" s="21"/>
      <c r="G46" s="10"/>
      <c r="H46" s="21"/>
      <c r="I46" s="10"/>
      <c r="J46" s="21"/>
      <c r="K46" s="10"/>
      <c r="L46" s="15"/>
    </row>
    <row r="47" spans="1:12" s="3" customFormat="1" ht="16.5" customHeight="1" thickBot="1">
      <c r="A47" s="10"/>
      <c r="B47" s="33"/>
      <c r="C47" s="10"/>
      <c r="D47" s="33"/>
      <c r="E47" s="10"/>
      <c r="F47" s="33"/>
      <c r="G47" s="10"/>
      <c r="H47" s="33"/>
      <c r="I47" s="10"/>
      <c r="J47" s="33"/>
      <c r="K47" s="10"/>
      <c r="L47" s="15"/>
    </row>
    <row r="48" spans="1:12" s="3" customFormat="1" ht="16.5" customHeight="1" thickBot="1">
      <c r="A48" s="10"/>
      <c r="B48" s="13" t="str">
        <f>IF(B47="Frequency","BIEN!",IF(ISNA(MATCH("Fre*uenc*",B47,0)),"MAL","CASI"))</f>
        <v>MAL</v>
      </c>
      <c r="C48" s="10"/>
      <c r="D48" s="13" t="str">
        <f>IF(D47="Jesucristo Superstar","BIEN!",IF(ISNA(MATCH("Jesucristo*",D47,0)),"MAL","CASI"))</f>
        <v>MAL</v>
      </c>
      <c r="E48" s="10"/>
      <c r="F48" s="13" t="str">
        <f>IF(F47="Lady Halcon","BIEN!",IF(ISNA(MATCH("L*d* *alcon",F47,0)),"MAL","CASI"))</f>
        <v>MAL</v>
      </c>
      <c r="G48" s="10"/>
      <c r="H48" s="13" t="str">
        <f>IF(H47="Shakespeare in love","BIEN!",IF(ISNA(MATCH("S*esp*r* in love",H47,0)),"MAL","CASI"))</f>
        <v>MAL</v>
      </c>
      <c r="I48" s="10"/>
      <c r="J48" s="13" t="str">
        <f>IF(J47="La princesa prometida","BIEN!",IF(ISNA(MATCH("La princesa*",J47,0)),"MAL","CASI"))</f>
        <v>MAL</v>
      </c>
      <c r="K48" s="10"/>
      <c r="L48" s="15">
        <f>COUNTIF(B48:J48,"BIEN!")</f>
        <v>0</v>
      </c>
    </row>
    <row r="49" spans="1:12" s="3" customFormat="1" ht="25.5" customHeight="1" thickBot="1">
      <c r="A49" s="10"/>
      <c r="B49" s="11">
        <v>56</v>
      </c>
      <c r="C49" s="10"/>
      <c r="D49" s="11">
        <v>57</v>
      </c>
      <c r="E49" s="10"/>
      <c r="F49" s="11">
        <v>58</v>
      </c>
      <c r="G49" s="10"/>
      <c r="H49" s="11">
        <v>59</v>
      </c>
      <c r="I49" s="10"/>
      <c r="J49" s="11">
        <v>60</v>
      </c>
      <c r="K49" s="10"/>
      <c r="L49" s="15"/>
    </row>
    <row r="50" spans="1:12" s="3" customFormat="1" ht="94.5" customHeight="1" thickBot="1">
      <c r="A50" s="10"/>
      <c r="B50" s="21"/>
      <c r="C50" s="10"/>
      <c r="D50" s="21"/>
      <c r="E50" s="10"/>
      <c r="F50" s="21"/>
      <c r="G50" s="10"/>
      <c r="H50" s="21"/>
      <c r="I50" s="10"/>
      <c r="J50" s="21"/>
      <c r="K50" s="10"/>
      <c r="L50" s="15"/>
    </row>
    <row r="51" spans="1:12" s="3" customFormat="1" ht="16.5" customHeight="1" thickBot="1">
      <c r="A51" s="10"/>
      <c r="B51" s="33"/>
      <c r="C51" s="10"/>
      <c r="D51" s="33"/>
      <c r="E51" s="10"/>
      <c r="F51" s="33"/>
      <c r="G51" s="10"/>
      <c r="H51" s="33"/>
      <c r="I51" s="10"/>
      <c r="J51" s="33"/>
      <c r="K51" s="10"/>
      <c r="L51" s="15"/>
    </row>
    <row r="52" spans="1:12" s="3" customFormat="1" ht="16.5" customHeight="1" thickBot="1">
      <c r="A52" s="10"/>
      <c r="B52" s="13" t="str">
        <f>IF(B51="MALENA ES UN NOMBRE DE TANGO","BIEN!",IF(ISNA(MATCH("*ES UN NOMBRE DE TANGO",B51,0)),"MAL","CASI"))</f>
        <v>MAL</v>
      </c>
      <c r="C52" s="10"/>
      <c r="D52" s="13" t="str">
        <f>IF(D51="LARGO DOMINGO DE NOVIAZGO","BIEN!",IF(ISNA(MATCH("LARGO*NOVIAZGO",D51,0)),"MAL","CASI"))</f>
        <v>MAL</v>
      </c>
      <c r="E52" s="10"/>
      <c r="F52" s="13" t="str">
        <f>IF(F51="PACTAR CON EL DIABLO","BIEN!",IF(ISNA(MATCH("*DIABLO",F51,0)),"MAL","CASI"))</f>
        <v>MAL</v>
      </c>
      <c r="G52" s="10"/>
      <c r="H52" s="13" t="str">
        <f>IF(H51="Otoño en Nueva York","BIEN!",IF(ISNA(MATCH("Otoño en n*",H51,0)),"MAL","CASI"))</f>
        <v>MAL</v>
      </c>
      <c r="I52" s="10"/>
      <c r="J52" s="13" t="str">
        <f>IF(J51="LA INTERPRETE","BIEN!",IF(ISNA(MATCH("*INTERPRETE",J51,0)),"MAL","CASI"))</f>
        <v>MAL</v>
      </c>
      <c r="K52" s="10"/>
      <c r="L52" s="15">
        <f>COUNTIF(B52:J52,"BIEN!")</f>
        <v>0</v>
      </c>
    </row>
    <row r="53" spans="1:12" s="3" customFormat="1" ht="25.5" customHeight="1" thickBot="1">
      <c r="A53" s="10"/>
      <c r="B53" s="11">
        <v>61</v>
      </c>
      <c r="C53" s="10"/>
      <c r="D53" s="11">
        <v>62</v>
      </c>
      <c r="E53" s="10"/>
      <c r="F53" s="11">
        <v>63</v>
      </c>
      <c r="G53" s="10"/>
      <c r="H53" s="11">
        <v>64</v>
      </c>
      <c r="I53" s="10"/>
      <c r="J53" s="11">
        <v>65</v>
      </c>
      <c r="K53" s="10"/>
      <c r="L53" s="15"/>
    </row>
    <row r="54" spans="1:12" s="3" customFormat="1" ht="94.5" customHeight="1" thickBot="1">
      <c r="A54" s="10"/>
      <c r="B54" s="21"/>
      <c r="C54" s="10"/>
      <c r="D54" s="21"/>
      <c r="E54" s="10"/>
      <c r="F54" s="21"/>
      <c r="G54" s="10"/>
      <c r="H54" s="21"/>
      <c r="I54" s="10"/>
      <c r="J54" s="21"/>
      <c r="K54" s="10"/>
      <c r="L54" s="15"/>
    </row>
    <row r="55" spans="1:12" s="3" customFormat="1" ht="16.5" customHeight="1" thickBot="1">
      <c r="A55" s="10"/>
      <c r="B55" s="33" t="s">
        <v>10</v>
      </c>
      <c r="C55" s="10"/>
      <c r="D55" s="33" t="s">
        <v>11</v>
      </c>
      <c r="E55" s="10"/>
      <c r="F55" s="33"/>
      <c r="G55" s="10"/>
      <c r="H55" s="33"/>
      <c r="I55" s="10"/>
      <c r="J55" s="33"/>
      <c r="K55" s="10"/>
      <c r="L55" s="15"/>
    </row>
    <row r="56" spans="1:12" s="3" customFormat="1" ht="16.5" customHeight="1" thickBot="1">
      <c r="A56" s="10"/>
      <c r="B56" s="13" t="str">
        <f>IF(B55="MATRIX","BIEN!",IF(ISNA(MATCH("MATRI*",B55,0)),"MAL","CASI"))</f>
        <v>BIEN!</v>
      </c>
      <c r="C56" s="10"/>
      <c r="D56" s="13" t="str">
        <f>IF(D55="Pearl Harbor","BIEN!",IF(ISNA(MATCH("Pe* Har*or",D55,0)),"MAL","CASI"))</f>
        <v>BIEN!</v>
      </c>
      <c r="E56" s="10"/>
      <c r="F56" s="13" t="str">
        <f>IF(F55="LA MILLA VERDE","BIEN!",IF(ISNA(MATCH("LA MILLA*",F55,0)),"MAL","CASI"))</f>
        <v>MAL</v>
      </c>
      <c r="G56" s="10"/>
      <c r="H56" s="13" t="str">
        <f>IF(H55="PODER ABSOLUTO","BIEN!",IF(ISNA(MATCH("*ODER A*TO",H55,0)),"MAL","CASI"))</f>
        <v>MAL</v>
      </c>
      <c r="I56" s="10"/>
      <c r="J56" s="13" t="str">
        <f>IF(J55="LA TORMENTA PERFECTA","BIEN!",IF(ISNA(MATCH("*ORMENTA PERFECTA",J55,0)),"MAL","CASI"))</f>
        <v>MAL</v>
      </c>
      <c r="K56" s="10"/>
      <c r="L56" s="15">
        <f>COUNTIF(B56:J56,"BIEN!")</f>
        <v>2</v>
      </c>
    </row>
    <row r="57" spans="1:12" s="3" customFormat="1" ht="25.5" customHeight="1" thickBot="1">
      <c r="A57" s="10"/>
      <c r="B57" s="11">
        <v>66</v>
      </c>
      <c r="C57" s="10"/>
      <c r="D57" s="11">
        <v>67</v>
      </c>
      <c r="E57" s="10"/>
      <c r="F57" s="11">
        <v>68</v>
      </c>
      <c r="G57" s="10"/>
      <c r="H57" s="11">
        <v>69</v>
      </c>
      <c r="I57" s="10"/>
      <c r="J57" s="11">
        <v>70</v>
      </c>
      <c r="K57" s="10"/>
      <c r="L57" s="15"/>
    </row>
    <row r="58" spans="1:12" s="3" customFormat="1" ht="94.5" customHeight="1" thickBot="1">
      <c r="A58" s="10"/>
      <c r="B58" s="21"/>
      <c r="C58" s="10"/>
      <c r="D58" s="21"/>
      <c r="E58" s="10"/>
      <c r="F58" s="21"/>
      <c r="G58" s="10"/>
      <c r="H58" s="21"/>
      <c r="I58" s="10"/>
      <c r="J58" s="21"/>
      <c r="K58" s="10"/>
      <c r="L58" s="15"/>
    </row>
    <row r="59" spans="1:12" s="3" customFormat="1" ht="16.5" customHeight="1" thickBot="1">
      <c r="A59" s="10"/>
      <c r="B59" s="33"/>
      <c r="C59" s="10"/>
      <c r="D59" s="33"/>
      <c r="E59" s="10"/>
      <c r="F59" s="33" t="s">
        <v>12</v>
      </c>
      <c r="G59" s="10"/>
      <c r="H59" s="33"/>
      <c r="I59" s="10"/>
      <c r="J59" s="33" t="s">
        <v>13</v>
      </c>
      <c r="K59" s="10"/>
      <c r="L59" s="15"/>
    </row>
    <row r="60" spans="1:12" s="3" customFormat="1" ht="16.5" customHeight="1" thickBot="1">
      <c r="A60" s="10"/>
      <c r="B60" s="13" t="str">
        <f>IF(B59="MIENTRAS DORMIAS","BIEN!",IF(ISNA(MATCH("MIENTRAS DORMIA*",B59,0)),"MAL","CASI"))</f>
        <v>MAL</v>
      </c>
      <c r="C60" s="10"/>
      <c r="D60" s="13" t="str">
        <f>IF(D59="Superdetective en Hollywood","BIEN!",IF(ISNA(MATCH("Super*detective en Hol*d",D59,0)),"MAL","CASI"))</f>
        <v>MAL</v>
      </c>
      <c r="E60" s="10"/>
      <c r="F60" s="13" t="str">
        <f>IF(F59="Notting Hill","BIEN!",IF(ISNA(MATCH("No*ing Hi*l",F59,0)),"MAL","CASI"))</f>
        <v>MAL</v>
      </c>
      <c r="G60" s="10"/>
      <c r="H60" s="13" t="str">
        <f>IF(H59="MARTIN HACHE","BIEN!",IF(ISNA(MATCH("MARTIN *CHE",H59,0)),"MAL","CASI"))</f>
        <v>MAL</v>
      </c>
      <c r="I60" s="10"/>
      <c r="J60" s="13" t="str">
        <f>IF(J59="LA TRAMPA","BIEN!",IF(ISNA(MATCH("*TRAMPA",J59,0)),"MAL","CASI"))</f>
        <v>BIEN!</v>
      </c>
      <c r="K60" s="10"/>
      <c r="L60" s="15">
        <f>COUNTIF(B60:J60,"BIEN!")</f>
        <v>1</v>
      </c>
    </row>
    <row r="61" spans="1:12" s="3" customFormat="1" ht="25.5" customHeight="1" thickBot="1">
      <c r="A61" s="10"/>
      <c r="B61" s="11">
        <v>71</v>
      </c>
      <c r="C61" s="10"/>
      <c r="D61" s="11">
        <v>72</v>
      </c>
      <c r="E61" s="10"/>
      <c r="F61" s="11">
        <v>73</v>
      </c>
      <c r="G61" s="10"/>
      <c r="H61" s="11">
        <v>74</v>
      </c>
      <c r="I61" s="10"/>
      <c r="J61" s="11">
        <v>75</v>
      </c>
      <c r="K61" s="10"/>
      <c r="L61" s="15"/>
    </row>
    <row r="62" spans="1:12" s="3" customFormat="1" ht="94.5" customHeight="1" thickBot="1">
      <c r="A62" s="10"/>
      <c r="B62" s="21"/>
      <c r="C62" s="10"/>
      <c r="D62" s="21"/>
      <c r="E62" s="10"/>
      <c r="F62" s="21"/>
      <c r="G62" s="10"/>
      <c r="H62" s="21"/>
      <c r="I62" s="10"/>
      <c r="J62" s="21"/>
      <c r="K62" s="10"/>
      <c r="L62" s="15"/>
    </row>
    <row r="63" spans="1:12" s="3" customFormat="1" ht="16.5" customHeight="1" thickBot="1">
      <c r="A63" s="10"/>
      <c r="B63" s="33" t="s">
        <v>14</v>
      </c>
      <c r="C63" s="10"/>
      <c r="D63" s="33"/>
      <c r="E63" s="10"/>
      <c r="F63" s="33"/>
      <c r="G63" s="10"/>
      <c r="H63" s="33" t="s">
        <v>15</v>
      </c>
      <c r="I63" s="10"/>
      <c r="J63" s="33"/>
      <c r="K63" s="10"/>
      <c r="L63" s="15"/>
    </row>
    <row r="64" spans="1:12" s="3" customFormat="1" ht="16.5" customHeight="1" thickBot="1">
      <c r="A64" s="10"/>
      <c r="B64" s="13" t="str">
        <f>IF(B63="Top Gun","BIEN!",IF(ISNA(MATCH("To* Gu*",B63,0)),"MAL","CASI"))</f>
        <v>BIEN!</v>
      </c>
      <c r="C64" s="10"/>
      <c r="D64" s="13" t="str">
        <f>IF(D63="EL SANTO","BIEN!",IF(ISNA(MATCH("*SANTO",D63,0)),"MAL","CASI"))</f>
        <v>MAL</v>
      </c>
      <c r="E64" s="10"/>
      <c r="F64" s="13" t="str">
        <f>IF(F63="Million Dollar Baby","BIEN!",IF(ISNA(MATCH("Mill*n Do*ar Baby",F63,0)),"MAL","CASI"))</f>
        <v>MAL</v>
      </c>
      <c r="G64" s="10"/>
      <c r="H64" s="13" t="str">
        <f>IF(H63="TITANIC","BIEN!",IF(ISNA(MATCH("TITANI*",H63,0)),"MAL","CASI"))</f>
        <v>BIEN!</v>
      </c>
      <c r="I64" s="10"/>
      <c r="J64" s="13" t="str">
        <f>IF(J63="60 SEGUNDOS","BIEN!",IF(ISNA(MATCH("*SEGUNDOS",J63,0)),"MAL","CASI"))</f>
        <v>MAL</v>
      </c>
      <c r="K64" s="10"/>
      <c r="L64" s="15">
        <f>COUNTIF(B64:J64,"BIEN!")</f>
        <v>2</v>
      </c>
    </row>
    <row r="65" spans="1:12" s="3" customFormat="1" ht="25.5" customHeight="1" thickBot="1">
      <c r="A65" s="10"/>
      <c r="B65" s="11">
        <v>76</v>
      </c>
      <c r="C65" s="10"/>
      <c r="D65" s="11">
        <v>77</v>
      </c>
      <c r="E65" s="10"/>
      <c r="F65" s="11">
        <v>78</v>
      </c>
      <c r="G65" s="10"/>
      <c r="H65" s="11">
        <v>79</v>
      </c>
      <c r="I65" s="10"/>
      <c r="J65" s="11">
        <v>80</v>
      </c>
      <c r="K65" s="10"/>
      <c r="L65" s="15"/>
    </row>
    <row r="66" spans="1:12" s="3" customFormat="1" ht="94.5" customHeight="1" thickBot="1">
      <c r="A66" s="10"/>
      <c r="B66" s="21"/>
      <c r="C66" s="10"/>
      <c r="D66" s="21"/>
      <c r="E66" s="10"/>
      <c r="F66" s="21"/>
      <c r="G66" s="10"/>
      <c r="H66" s="21"/>
      <c r="I66" s="10"/>
      <c r="J66" s="21"/>
      <c r="K66" s="10"/>
      <c r="L66" s="15"/>
    </row>
    <row r="67" spans="1:12" s="3" customFormat="1" ht="16.5" customHeight="1" thickBot="1">
      <c r="A67" s="10"/>
      <c r="B67" s="33"/>
      <c r="C67" s="10"/>
      <c r="D67" s="33"/>
      <c r="E67" s="10"/>
      <c r="F67" s="33"/>
      <c r="G67" s="10"/>
      <c r="H67" s="33"/>
      <c r="I67" s="10"/>
      <c r="J67" s="33"/>
      <c r="K67" s="10"/>
      <c r="L67" s="15"/>
    </row>
    <row r="68" spans="1:12" s="3" customFormat="1" ht="16.5" customHeight="1" thickBot="1">
      <c r="A68" s="10"/>
      <c r="B68" s="13" t="str">
        <f>IF(B67="Babe, el cerdito valiente","BIEN!",IF(ISNA(MATCH("Bab*cerdito valiente",B67,0)),"MAL","CASI"))</f>
        <v>MAL</v>
      </c>
      <c r="C68" s="10"/>
      <c r="D68" s="13" t="str">
        <f>IF(D67="El diario de Bridget Jones","BIEN!",IF(ISNA(MATCH("El diario de*Jones",D67,0)),"MAL","CASI"))</f>
        <v>MAL</v>
      </c>
      <c r="E68" s="10"/>
      <c r="F68" s="13" t="str">
        <f>IF(F67="Catwoman","BIEN!",IF(ISNA(MATCH("Ca*oman",F67,0)),"MAL","CASI"))</f>
        <v>MAL</v>
      </c>
      <c r="G68" s="10"/>
      <c r="H68" s="13" t="str">
        <f>IF(H67="ACOSO","BIEN!",IF(ISNA(MATCH("ACOS*",H67,0)),"MAL","CASI"))</f>
        <v>MAL</v>
      </c>
      <c r="I68" s="10"/>
      <c r="J68" s="13" t="str">
        <f>IF(J67="EL SEXTO SENTIDO","BIEN!",IF(ISNA(MATCH("EL*SENTIDO",J67,0)),"MAL","CASI"))</f>
        <v>MAL</v>
      </c>
      <c r="K68" s="10"/>
      <c r="L68" s="15">
        <f>COUNTIF(B68:J68,"BIEN!")</f>
        <v>0</v>
      </c>
    </row>
    <row r="69" spans="1:11" s="3" customFormat="1" ht="25.5" customHeight="1" thickBot="1">
      <c r="A69" s="10"/>
      <c r="B69" s="11">
        <v>81</v>
      </c>
      <c r="C69" s="10"/>
      <c r="D69" s="11">
        <v>82</v>
      </c>
      <c r="E69" s="10"/>
      <c r="F69" s="11">
        <v>83</v>
      </c>
      <c r="G69" s="10"/>
      <c r="H69" s="11">
        <v>84</v>
      </c>
      <c r="I69" s="10"/>
      <c r="J69" s="11">
        <v>85</v>
      </c>
      <c r="K69" s="10"/>
    </row>
    <row r="70" spans="1:12" s="3" customFormat="1" ht="94.5" customHeight="1" thickBot="1">
      <c r="A70" s="10"/>
      <c r="B70" s="21"/>
      <c r="C70" s="10"/>
      <c r="D70" s="21"/>
      <c r="E70" s="10"/>
      <c r="F70" s="21"/>
      <c r="G70" s="10"/>
      <c r="H70" s="21"/>
      <c r="I70" s="10"/>
      <c r="J70" s="21"/>
      <c r="K70" s="10"/>
      <c r="L70" s="4"/>
    </row>
    <row r="71" spans="1:12" s="3" customFormat="1" ht="16.5" customHeight="1" thickBot="1">
      <c r="A71" s="10"/>
      <c r="B71" s="33"/>
      <c r="C71" s="10"/>
      <c r="D71" s="33"/>
      <c r="E71" s="10"/>
      <c r="F71" s="33"/>
      <c r="G71" s="10"/>
      <c r="H71" s="33"/>
      <c r="I71" s="10"/>
      <c r="J71" s="33"/>
      <c r="K71" s="10"/>
      <c r="L71" s="4"/>
    </row>
    <row r="72" spans="1:12" s="3" customFormat="1" ht="16.5" customHeight="1" thickBot="1">
      <c r="A72" s="10"/>
      <c r="B72" s="13" t="str">
        <f>IF(B71="city of angels","BIEN!",IF(ISNA(MATCH("cit*angel*",B71,0)),"MAL","CASI"))</f>
        <v>MAL</v>
      </c>
      <c r="C72" s="10"/>
      <c r="D72" s="13" t="str">
        <f>IF(D71="Los amantes del Circulo Polar","BIEN!",IF(ISNA(MATCH("Los amantes del Circulo*",D71,0)),"MAL","CASI"))</f>
        <v>MAL</v>
      </c>
      <c r="E72" s="10"/>
      <c r="F72" s="13" t="str">
        <f>IF(F71="HEAT","BIEN!",IF(ISNA(MATCH("H*T",F71,0)),"MAL","CASI"))</f>
        <v>MAL</v>
      </c>
      <c r="G72" s="10"/>
      <c r="H72" s="13" t="str">
        <f>IF(H71="Practicamente magia","BIEN!",IF(ISNA(MATCH("Practicamente ma*a",H71,0)),"MAL","CASI"))</f>
        <v>MAL</v>
      </c>
      <c r="I72" s="10"/>
      <c r="J72" s="13" t="str">
        <f>IF(J71="UN CRIMEN PERFECTO","BIEN!",IF(ISNA(MATCH("*CRIMEN PERFECTO",J71,0)),"MAL","CASI"))</f>
        <v>MAL</v>
      </c>
      <c r="K72" s="10"/>
      <c r="L72" s="15">
        <f>COUNTIF(B72:J72,"BIEN!")</f>
        <v>0</v>
      </c>
    </row>
    <row r="73" spans="1:12" s="3" customFormat="1" ht="25.5" customHeight="1" thickBot="1">
      <c r="A73" s="10"/>
      <c r="B73" s="11">
        <v>86</v>
      </c>
      <c r="C73" s="10"/>
      <c r="D73" s="11">
        <v>87</v>
      </c>
      <c r="E73" s="10"/>
      <c r="F73" s="11">
        <v>88</v>
      </c>
      <c r="G73" s="10"/>
      <c r="H73" s="11">
        <v>89</v>
      </c>
      <c r="I73" s="10"/>
      <c r="J73" s="11">
        <v>90</v>
      </c>
      <c r="K73" s="10"/>
      <c r="L73" s="4"/>
    </row>
    <row r="74" spans="1:12" s="3" customFormat="1" ht="94.5" customHeight="1" thickBot="1">
      <c r="A74" s="10"/>
      <c r="B74" s="21"/>
      <c r="C74" s="10"/>
      <c r="D74" s="21"/>
      <c r="E74" s="10"/>
      <c r="F74" s="21"/>
      <c r="G74" s="10"/>
      <c r="H74" s="21"/>
      <c r="I74" s="10"/>
      <c r="J74" s="21"/>
      <c r="K74" s="10"/>
      <c r="L74" s="4"/>
    </row>
    <row r="75" spans="1:12" s="3" customFormat="1" ht="16.5" customHeight="1" thickBot="1">
      <c r="A75" s="10"/>
      <c r="B75" s="33"/>
      <c r="C75" s="10"/>
      <c r="D75" s="33"/>
      <c r="E75" s="10"/>
      <c r="F75" s="33"/>
      <c r="G75" s="10"/>
      <c r="H75" s="33"/>
      <c r="I75" s="10"/>
      <c r="J75" s="33"/>
      <c r="K75" s="10"/>
      <c r="L75" s="4"/>
    </row>
    <row r="76" spans="1:12" s="3" customFormat="1" ht="16.5" customHeight="1" thickBot="1">
      <c r="A76" s="10"/>
      <c r="B76" s="13" t="str">
        <f>IF(B75="EL SUEÑO DE UNA NOCHE DE VERANO","BIEN!",IF(ISNA(MATCH("*SUEÑO DE UNA NOCHE DE VERANO",B75,0)),"MAL","CASI"))</f>
        <v>MAL</v>
      </c>
      <c r="C76" s="10"/>
      <c r="D76" s="13" t="str">
        <f>IF(D75="EL PROTEGIDO","BIEN!",IF(ISNA(MATCH("*PROTE*IDO",D75,0)),"MAL","CASI"))</f>
        <v>MAL</v>
      </c>
      <c r="E76" s="10"/>
      <c r="F76" s="13" t="str">
        <f>IF(F75="9 SEMANAS Y MEDIA","BIEN!",IF(ISNA(MATCH("*SEMANAS Y MEDIA",F75,0)),"MAL","CASI"))</f>
        <v>MAL</v>
      </c>
      <c r="G76" s="10"/>
      <c r="H76" s="13" t="str">
        <f>IF(H75="Cold Mountain","BIEN!",IF(ISNA(MATCH("Co* M*nt*n",H75,0)),"MAL","CASI"))</f>
        <v>MAL</v>
      </c>
      <c r="I76" s="10"/>
      <c r="J76" s="13" t="str">
        <f>IF(J75="El Diario de Noa","BIEN!",IF(ISNA(MATCH("El Diario de No*",J75,0)),"MAL","CASI"))</f>
        <v>MAL</v>
      </c>
      <c r="K76" s="10"/>
      <c r="L76" s="15">
        <f>COUNTIF(B76:J76,"BIEN!")</f>
        <v>0</v>
      </c>
    </row>
    <row r="77" spans="1:12" s="3" customFormat="1" ht="25.5" customHeight="1" thickBot="1">
      <c r="A77" s="10"/>
      <c r="B77" s="11">
        <v>91</v>
      </c>
      <c r="C77" s="10"/>
      <c r="D77" s="11">
        <v>92</v>
      </c>
      <c r="E77" s="10"/>
      <c r="F77" s="11">
        <v>93</v>
      </c>
      <c r="G77" s="10"/>
      <c r="H77" s="11">
        <v>94</v>
      </c>
      <c r="I77" s="10"/>
      <c r="J77" s="11">
        <v>95</v>
      </c>
      <c r="K77" s="10"/>
      <c r="L77" s="4"/>
    </row>
    <row r="78" spans="1:12" s="3" customFormat="1" ht="94.5" customHeight="1" thickBot="1">
      <c r="A78" s="10"/>
      <c r="B78" s="21"/>
      <c r="C78" s="10"/>
      <c r="D78" s="21"/>
      <c r="E78" s="10"/>
      <c r="F78" s="21"/>
      <c r="G78" s="10"/>
      <c r="H78" s="21"/>
      <c r="I78" s="10"/>
      <c r="J78" s="21"/>
      <c r="K78" s="10"/>
      <c r="L78" s="4"/>
    </row>
    <row r="79" spans="1:12" s="3" customFormat="1" ht="16.5" customHeight="1" thickBot="1">
      <c r="A79" s="10"/>
      <c r="B79" s="33" t="s">
        <v>16</v>
      </c>
      <c r="C79" s="10"/>
      <c r="D79" s="33"/>
      <c r="E79" s="10"/>
      <c r="F79" s="33"/>
      <c r="G79" s="10"/>
      <c r="H79" s="33"/>
      <c r="I79" s="10"/>
      <c r="J79" s="33"/>
      <c r="K79" s="10"/>
      <c r="L79" s="4"/>
    </row>
    <row r="80" spans="1:12" s="3" customFormat="1" ht="16.5" customHeight="1" thickBot="1">
      <c r="A80" s="10"/>
      <c r="B80" s="13" t="str">
        <f>IF(B79="TROYA","BIEN!",IF(ISNA(MATCH("TRO*A",B79,0)),"MAL","CASI"))</f>
        <v>BIEN!</v>
      </c>
      <c r="C80" s="10"/>
      <c r="D80" s="13" t="str">
        <f>IF(D79="ELEKTRA","BIEN!",IF(ISNA(MATCH("ELE*TRA",D79,0)),"MAL","CASI"))</f>
        <v>MAL</v>
      </c>
      <c r="E80" s="10"/>
      <c r="F80" s="13" t="str">
        <f>IF(F79="EL REY ARTURO","BIEN!",IF(ISNA(MATCH("*REY ART*",F79,0)),"MAL","CASI"))</f>
        <v>MAL</v>
      </c>
      <c r="G80" s="10"/>
      <c r="H80" s="13" t="str">
        <f>IF(H79="EL DIA DE MAÑANA","BIEN!",IF(ISNA(MATCH("EL DIA*MAÑANA",H79,0)),"MAL","CASI"))</f>
        <v>MAL</v>
      </c>
      <c r="I80" s="10"/>
      <c r="J80" s="13" t="str">
        <f>IF(J79="EL AVIADOR","BIEN!",IF(ISNA(MATCH("*AVIA*R",J79,0)),"MAL","CASI"))</f>
        <v>MAL</v>
      </c>
      <c r="K80" s="10"/>
      <c r="L80" s="15">
        <f>COUNTIF(B80:J80,"BIEN!")</f>
        <v>1</v>
      </c>
    </row>
    <row r="81" spans="1:12" s="3" customFormat="1" ht="25.5" customHeight="1" thickBot="1">
      <c r="A81" s="10"/>
      <c r="B81" s="11">
        <v>96</v>
      </c>
      <c r="C81" s="10"/>
      <c r="D81" s="11">
        <v>97</v>
      </c>
      <c r="E81" s="10"/>
      <c r="F81" s="11">
        <v>98</v>
      </c>
      <c r="G81" s="10"/>
      <c r="H81" s="11">
        <v>99</v>
      </c>
      <c r="I81" s="10"/>
      <c r="J81" s="11">
        <v>100</v>
      </c>
      <c r="K81" s="10"/>
      <c r="L81" s="4"/>
    </row>
    <row r="82" spans="1:12" s="3" customFormat="1" ht="94.5" customHeight="1" thickBot="1">
      <c r="A82" s="10"/>
      <c r="B82" s="21"/>
      <c r="C82" s="10"/>
      <c r="D82" s="21"/>
      <c r="E82" s="10"/>
      <c r="F82" s="21"/>
      <c r="G82" s="10"/>
      <c r="H82" s="21"/>
      <c r="I82" s="10"/>
      <c r="J82" s="21"/>
      <c r="K82" s="10"/>
      <c r="L82" s="4"/>
    </row>
    <row r="83" spans="1:12" s="3" customFormat="1" ht="16.5" customHeight="1" thickBot="1">
      <c r="A83" s="10"/>
      <c r="B83" s="33"/>
      <c r="C83" s="10"/>
      <c r="D83" s="33"/>
      <c r="E83" s="10"/>
      <c r="F83" s="33" t="s">
        <v>17</v>
      </c>
      <c r="G83" s="10"/>
      <c r="H83" s="33"/>
      <c r="I83" s="10"/>
      <c r="J83" s="33"/>
      <c r="K83" s="10"/>
      <c r="L83" s="4"/>
    </row>
    <row r="84" spans="1:12" s="3" customFormat="1" ht="16.5" customHeight="1" thickBot="1">
      <c r="A84" s="10"/>
      <c r="B84" s="13" t="str">
        <f>IF(B83="El mito de Bourne","BIEN!",IF(ISNA(MATCH("El mito de B*Rne",B83,0)),"MAL","CASI"))</f>
        <v>MAL</v>
      </c>
      <c r="C84" s="10"/>
      <c r="D84" s="13" t="str">
        <f>IF(D83="Matrix Revolutions","BIEN!",IF(ISNA(MATCH("Matrix*",D83,0)),"MAL","CASI"))</f>
        <v>MAL</v>
      </c>
      <c r="E84" s="10"/>
      <c r="F84" s="13" t="str">
        <f>IF(F83="X-Men 2","BIEN!",IF(ISNA(MATCH("X*MEN*",F83,0)),"MAL","CASI"))</f>
        <v>CASI</v>
      </c>
      <c r="G84" s="10"/>
      <c r="H84" s="13" t="str">
        <f>IF(H83="XXX","BIEN!",IF(ISNA(MATCH("X*",H83,0)),"MAL","CASI"))</f>
        <v>MAL</v>
      </c>
      <c r="I84" s="10"/>
      <c r="J84" s="13" t="str">
        <f>IF(J83="CAZADORES DE MENTES","BIEN!",IF(ISNA(MATCH("CAZADOR* DE MENT*",J83,0)),"MAL","CASI"))</f>
        <v>MAL</v>
      </c>
      <c r="K84" s="10"/>
      <c r="L84" s="15">
        <f>COUNTIF(B84:J84,"BIEN!")</f>
        <v>0</v>
      </c>
    </row>
    <row r="85" spans="1:12" s="3" customFormat="1" ht="25.5" customHeight="1">
      <c r="A85" s="10"/>
      <c r="B85" s="10"/>
      <c r="C85" s="10"/>
      <c r="D85" s="10"/>
      <c r="E85" s="10"/>
      <c r="F85" s="10"/>
      <c r="G85" s="10"/>
      <c r="H85" s="10"/>
      <c r="I85" s="10"/>
      <c r="J85" s="10"/>
      <c r="K85" s="10"/>
      <c r="L85" s="30">
        <f>SUM(L8:L84)</f>
        <v>12</v>
      </c>
    </row>
    <row r="86" spans="1:12" s="3" customFormat="1" ht="12.75">
      <c r="A86" s="10"/>
      <c r="B86" s="10"/>
      <c r="C86" s="10"/>
      <c r="D86" s="10"/>
      <c r="E86" s="10"/>
      <c r="F86" s="10"/>
      <c r="G86" s="10"/>
      <c r="H86" s="10"/>
      <c r="I86" s="10"/>
      <c r="J86" s="10"/>
      <c r="K86" s="10"/>
      <c r="L86" s="4"/>
    </row>
    <row r="87" spans="1:12" s="3" customFormat="1" ht="12.75">
      <c r="A87" s="10"/>
      <c r="B87" s="10"/>
      <c r="C87" s="10"/>
      <c r="D87" s="10"/>
      <c r="E87" s="10"/>
      <c r="F87" s="10"/>
      <c r="G87" s="10"/>
      <c r="H87" s="10"/>
      <c r="I87" s="10"/>
      <c r="J87" s="10"/>
      <c r="K87" s="10"/>
      <c r="L87" s="4"/>
    </row>
    <row r="88" spans="1:12" s="3" customFormat="1" ht="12.75">
      <c r="A88" s="10"/>
      <c r="B88" s="10"/>
      <c r="C88" s="10"/>
      <c r="D88" s="10"/>
      <c r="E88" s="10"/>
      <c r="F88" s="10"/>
      <c r="G88" s="10"/>
      <c r="H88" s="10"/>
      <c r="I88" s="10"/>
      <c r="J88" s="10"/>
      <c r="K88" s="10"/>
      <c r="L88" s="4"/>
    </row>
    <row r="89" spans="1:12" s="3" customFormat="1" ht="12.75">
      <c r="A89" s="10"/>
      <c r="B89" s="10"/>
      <c r="C89" s="10"/>
      <c r="D89" s="10"/>
      <c r="E89" s="10"/>
      <c r="F89" s="10"/>
      <c r="G89" s="10"/>
      <c r="H89" s="10"/>
      <c r="I89" s="10"/>
      <c r="J89" s="10"/>
      <c r="K89" s="10"/>
      <c r="L89" s="4"/>
    </row>
    <row r="90" spans="1:12" s="3" customFormat="1" ht="12.75">
      <c r="A90" s="10"/>
      <c r="B90" s="10"/>
      <c r="C90" s="10"/>
      <c r="D90" s="10"/>
      <c r="E90" s="10"/>
      <c r="F90" s="10"/>
      <c r="G90" s="10"/>
      <c r="H90" s="10"/>
      <c r="I90" s="10"/>
      <c r="J90" s="10"/>
      <c r="K90" s="10"/>
      <c r="L90" s="4"/>
    </row>
    <row r="91" spans="1:12" s="3" customFormat="1" ht="12.75">
      <c r="A91" s="10"/>
      <c r="B91" s="10"/>
      <c r="C91" s="10"/>
      <c r="D91" s="10"/>
      <c r="E91" s="10"/>
      <c r="F91" s="10"/>
      <c r="G91" s="10"/>
      <c r="H91" s="10"/>
      <c r="I91" s="10"/>
      <c r="J91" s="10"/>
      <c r="K91" s="10"/>
      <c r="L91" s="4"/>
    </row>
    <row r="92" spans="1:12" s="3" customFormat="1" ht="12.75">
      <c r="A92" s="10"/>
      <c r="B92" s="10"/>
      <c r="C92" s="10"/>
      <c r="D92" s="10"/>
      <c r="E92" s="10"/>
      <c r="F92" s="10"/>
      <c r="G92" s="10"/>
      <c r="H92" s="10"/>
      <c r="I92" s="10"/>
      <c r="J92" s="10"/>
      <c r="K92" s="10"/>
      <c r="L92" s="4"/>
    </row>
    <row r="93" spans="1:12" s="3" customFormat="1" ht="12.75">
      <c r="A93" s="10"/>
      <c r="B93" s="10"/>
      <c r="C93" s="10"/>
      <c r="D93" s="10"/>
      <c r="E93" s="10"/>
      <c r="F93" s="10"/>
      <c r="G93" s="10"/>
      <c r="H93" s="10"/>
      <c r="I93" s="10"/>
      <c r="J93" s="10"/>
      <c r="K93" s="10"/>
      <c r="L93" s="4"/>
    </row>
    <row r="94" spans="1:12" s="3" customFormat="1" ht="12.75">
      <c r="A94" s="10"/>
      <c r="B94" s="10"/>
      <c r="C94" s="10"/>
      <c r="D94" s="10"/>
      <c r="E94" s="10"/>
      <c r="F94" s="10"/>
      <c r="G94" s="10"/>
      <c r="H94" s="10"/>
      <c r="I94" s="10"/>
      <c r="J94" s="10"/>
      <c r="K94" s="10"/>
      <c r="L94" s="4"/>
    </row>
    <row r="95" spans="1:12" s="3" customFormat="1" ht="12.75">
      <c r="A95" s="10"/>
      <c r="B95" s="10"/>
      <c r="C95" s="10"/>
      <c r="D95" s="10"/>
      <c r="E95" s="10"/>
      <c r="F95" s="10"/>
      <c r="G95" s="10"/>
      <c r="H95" s="10"/>
      <c r="I95" s="10"/>
      <c r="J95" s="10"/>
      <c r="K95" s="10"/>
      <c r="L95" s="4"/>
    </row>
    <row r="96" spans="1:12" s="3" customFormat="1" ht="12.75">
      <c r="A96" s="10"/>
      <c r="B96" s="10"/>
      <c r="C96" s="10"/>
      <c r="D96" s="10"/>
      <c r="E96" s="10"/>
      <c r="F96" s="10"/>
      <c r="G96" s="10"/>
      <c r="H96" s="10"/>
      <c r="I96" s="10"/>
      <c r="J96" s="10"/>
      <c r="K96" s="10"/>
      <c r="L96" s="4"/>
    </row>
    <row r="97" spans="1:12" s="3" customFormat="1" ht="12.75">
      <c r="A97" s="10"/>
      <c r="B97" s="10"/>
      <c r="C97" s="10"/>
      <c r="D97" s="10"/>
      <c r="E97" s="10"/>
      <c r="F97" s="10"/>
      <c r="G97" s="10"/>
      <c r="H97" s="10"/>
      <c r="I97" s="10"/>
      <c r="J97" s="10"/>
      <c r="K97" s="10"/>
      <c r="L97" s="4"/>
    </row>
    <row r="98" spans="1:12" s="3" customFormat="1" ht="12.75">
      <c r="A98" s="10"/>
      <c r="B98" s="10"/>
      <c r="C98" s="10"/>
      <c r="D98" s="10"/>
      <c r="E98" s="10"/>
      <c r="F98" s="10"/>
      <c r="G98" s="10"/>
      <c r="H98" s="10"/>
      <c r="I98" s="10"/>
      <c r="J98" s="10"/>
      <c r="K98" s="10"/>
      <c r="L98" s="4"/>
    </row>
    <row r="99" spans="1:12" s="3" customFormat="1" ht="12.75">
      <c r="A99" s="10"/>
      <c r="B99" s="10"/>
      <c r="C99" s="10"/>
      <c r="D99" s="10"/>
      <c r="E99" s="10"/>
      <c r="F99" s="10"/>
      <c r="G99" s="10"/>
      <c r="H99" s="10"/>
      <c r="I99" s="10"/>
      <c r="J99" s="10"/>
      <c r="K99" s="10"/>
      <c r="L99" s="4"/>
    </row>
    <row r="100" spans="1:12" s="3" customFormat="1" ht="12.75">
      <c r="A100" s="10"/>
      <c r="B100" s="10"/>
      <c r="C100" s="10"/>
      <c r="D100" s="10"/>
      <c r="E100" s="10"/>
      <c r="F100" s="10"/>
      <c r="G100" s="10"/>
      <c r="H100" s="10"/>
      <c r="I100" s="10"/>
      <c r="J100" s="10"/>
      <c r="K100" s="10"/>
      <c r="L100" s="4"/>
    </row>
    <row r="101" s="3" customFormat="1" ht="12.75">
      <c r="L101" s="4"/>
    </row>
    <row r="102" s="3" customFormat="1" ht="12.75">
      <c r="L102" s="4"/>
    </row>
    <row r="103" s="3" customFormat="1" ht="12.75">
      <c r="L103" s="4"/>
    </row>
    <row r="104" s="3" customFormat="1" ht="12.75">
      <c r="L104" s="4"/>
    </row>
    <row r="105" s="3" customFormat="1" ht="12.75">
      <c r="L105" s="4"/>
    </row>
    <row r="106" s="3" customFormat="1" ht="12.75">
      <c r="L106" s="4"/>
    </row>
    <row r="107" s="3" customFormat="1" ht="12.75">
      <c r="L107" s="4"/>
    </row>
    <row r="108" s="3" customFormat="1" ht="12.75">
      <c r="L108" s="4"/>
    </row>
    <row r="109" s="3" customFormat="1" ht="12.75">
      <c r="L109" s="4"/>
    </row>
    <row r="110" s="3" customFormat="1" ht="12.75">
      <c r="L110" s="4"/>
    </row>
    <row r="111" s="3" customFormat="1" ht="12.75">
      <c r="L111" s="4"/>
    </row>
    <row r="112" s="3" customFormat="1" ht="12.75">
      <c r="L112" s="4"/>
    </row>
    <row r="113" s="3" customFormat="1" ht="12.75">
      <c r="L113" s="4"/>
    </row>
    <row r="114" s="3" customFormat="1" ht="12.75">
      <c r="L114" s="4"/>
    </row>
    <row r="115" s="3" customFormat="1" ht="12.75">
      <c r="L115" s="4"/>
    </row>
    <row r="116" s="3" customFormat="1" ht="12.75">
      <c r="L116" s="4"/>
    </row>
    <row r="117" s="3" customFormat="1" ht="12.75">
      <c r="L117" s="4"/>
    </row>
    <row r="118" s="3" customFormat="1" ht="12.75">
      <c r="L118" s="4"/>
    </row>
    <row r="119" s="3" customFormat="1" ht="12.75">
      <c r="L119" s="4"/>
    </row>
    <row r="120" s="3" customFormat="1" ht="12.75">
      <c r="L120" s="4"/>
    </row>
    <row r="121" s="3" customFormat="1" ht="12.75">
      <c r="L121" s="4"/>
    </row>
    <row r="122" s="3" customFormat="1" ht="12.75">
      <c r="L122" s="4"/>
    </row>
    <row r="123" s="3" customFormat="1" ht="12.75">
      <c r="L123" s="4"/>
    </row>
    <row r="124" s="3" customFormat="1" ht="12.75">
      <c r="L124" s="4"/>
    </row>
    <row r="125" s="3" customFormat="1" ht="12.75">
      <c r="L125" s="4"/>
    </row>
    <row r="126" s="3" customFormat="1" ht="12.75">
      <c r="L126" s="4"/>
    </row>
    <row r="127" s="3" customFormat="1" ht="12.75">
      <c r="L127" s="4"/>
    </row>
    <row r="128" s="3" customFormat="1" ht="12.75">
      <c r="L128" s="4"/>
    </row>
    <row r="129" s="3" customFormat="1" ht="12.75">
      <c r="L129" s="4"/>
    </row>
    <row r="130" s="3" customFormat="1" ht="12.75">
      <c r="L130" s="4"/>
    </row>
    <row r="131" s="3" customFormat="1" ht="12.75">
      <c r="L131" s="4"/>
    </row>
    <row r="132" s="3" customFormat="1" ht="12.75">
      <c r="L132" s="4"/>
    </row>
    <row r="133" s="3" customFormat="1" ht="12.75">
      <c r="L133" s="4"/>
    </row>
    <row r="134" s="3" customFormat="1" ht="12.75">
      <c r="L134" s="4"/>
    </row>
    <row r="135" s="3" customFormat="1" ht="12.75">
      <c r="L135" s="4"/>
    </row>
    <row r="136" s="3" customFormat="1" ht="12.75">
      <c r="L136" s="4"/>
    </row>
    <row r="137" s="3" customFormat="1" ht="12.75">
      <c r="L137" s="4"/>
    </row>
    <row r="138" s="3" customFormat="1" ht="12.75">
      <c r="L138" s="4"/>
    </row>
    <row r="139" s="3" customFormat="1" ht="12.75">
      <c r="L139" s="4"/>
    </row>
    <row r="140" s="3" customFormat="1" ht="12.75">
      <c r="L140" s="4"/>
    </row>
    <row r="141" s="3" customFormat="1" ht="12.75">
      <c r="L141" s="4"/>
    </row>
    <row r="142" s="3" customFormat="1" ht="12.75">
      <c r="L142" s="4"/>
    </row>
    <row r="143" s="3" customFormat="1" ht="12.75">
      <c r="L143" s="4"/>
    </row>
    <row r="144" s="3" customFormat="1" ht="12.75">
      <c r="L144" s="4"/>
    </row>
    <row r="145" s="3" customFormat="1" ht="12.75">
      <c r="L145" s="4"/>
    </row>
    <row r="146" s="3" customFormat="1" ht="12.75">
      <c r="L146" s="4"/>
    </row>
    <row r="147" s="3" customFormat="1" ht="12.75">
      <c r="L147" s="4"/>
    </row>
    <row r="148" s="3" customFormat="1" ht="12.75">
      <c r="L148" s="4"/>
    </row>
    <row r="149" s="3" customFormat="1" ht="12.75">
      <c r="L149" s="4"/>
    </row>
    <row r="150" s="3" customFormat="1" ht="12.75">
      <c r="L150" s="4"/>
    </row>
    <row r="151" s="3" customFormat="1" ht="12.75">
      <c r="L151" s="4"/>
    </row>
    <row r="152" s="3" customFormat="1" ht="12.75">
      <c r="L152" s="4"/>
    </row>
    <row r="153" s="3" customFormat="1" ht="12.75">
      <c r="L153" s="4"/>
    </row>
    <row r="154" s="3" customFormat="1" ht="12.75">
      <c r="L154" s="4"/>
    </row>
    <row r="155" s="3" customFormat="1" ht="12.75">
      <c r="L155" s="4"/>
    </row>
    <row r="156" s="3" customFormat="1" ht="12.75">
      <c r="L156" s="4"/>
    </row>
    <row r="157" s="3" customFormat="1" ht="12.75">
      <c r="L157" s="4"/>
    </row>
    <row r="158" s="3" customFormat="1" ht="12.75">
      <c r="L158" s="4"/>
    </row>
    <row r="159" s="3" customFormat="1" ht="12.75">
      <c r="L159" s="4"/>
    </row>
    <row r="160" s="3" customFormat="1" ht="12.75">
      <c r="L160" s="4"/>
    </row>
    <row r="161" s="3" customFormat="1" ht="12.75">
      <c r="L161" s="4"/>
    </row>
    <row r="162" s="3" customFormat="1" ht="12.75">
      <c r="L162" s="4"/>
    </row>
    <row r="163" s="3" customFormat="1" ht="12.75">
      <c r="L163" s="4"/>
    </row>
    <row r="164" s="3" customFormat="1" ht="12.75">
      <c r="L164" s="4"/>
    </row>
    <row r="165" s="3" customFormat="1" ht="12.75">
      <c r="L165" s="4"/>
    </row>
    <row r="166" s="3" customFormat="1" ht="12.75">
      <c r="L166" s="4"/>
    </row>
    <row r="167" s="3" customFormat="1" ht="12.75">
      <c r="L167" s="4"/>
    </row>
    <row r="168" s="3" customFormat="1" ht="12.75">
      <c r="L168" s="4"/>
    </row>
    <row r="169" s="3" customFormat="1" ht="12.75">
      <c r="L169" s="4"/>
    </row>
    <row r="170" s="3" customFormat="1" ht="12.75">
      <c r="L170" s="4"/>
    </row>
    <row r="171" s="3" customFormat="1" ht="12.75">
      <c r="L171" s="4"/>
    </row>
    <row r="172" s="3" customFormat="1" ht="12.75">
      <c r="L172" s="4"/>
    </row>
    <row r="173" s="3" customFormat="1" ht="12.75">
      <c r="L173" s="4"/>
    </row>
    <row r="174" s="3" customFormat="1" ht="12.75">
      <c r="L174" s="4"/>
    </row>
    <row r="175" s="3" customFormat="1" ht="12.75">
      <c r="L175" s="4"/>
    </row>
    <row r="176" s="3" customFormat="1" ht="12.75">
      <c r="L176" s="4"/>
    </row>
    <row r="177" s="3" customFormat="1" ht="12.75">
      <c r="L177" s="4"/>
    </row>
    <row r="178" s="3" customFormat="1" ht="12.75">
      <c r="L178" s="4"/>
    </row>
    <row r="179" s="3" customFormat="1" ht="12.75">
      <c r="L179" s="4"/>
    </row>
    <row r="180" s="3" customFormat="1" ht="12.75">
      <c r="L180" s="4"/>
    </row>
    <row r="181" s="3" customFormat="1" ht="12.75">
      <c r="L181" s="4"/>
    </row>
    <row r="182" s="3" customFormat="1" ht="12.75">
      <c r="L182" s="4"/>
    </row>
    <row r="183" s="3" customFormat="1" ht="12.75">
      <c r="L183" s="4"/>
    </row>
    <row r="184" s="3" customFormat="1" ht="12.75">
      <c r="L184" s="4"/>
    </row>
    <row r="185" s="3" customFormat="1" ht="12.75">
      <c r="L185" s="4"/>
    </row>
    <row r="186" s="3" customFormat="1" ht="12.75">
      <c r="L186" s="4"/>
    </row>
    <row r="187" s="3" customFormat="1" ht="12.75">
      <c r="L187" s="4"/>
    </row>
    <row r="188" s="3" customFormat="1" ht="12.75">
      <c r="L188" s="4"/>
    </row>
    <row r="189" s="3" customFormat="1" ht="12.75">
      <c r="L189" s="4"/>
    </row>
    <row r="190" s="3" customFormat="1" ht="12.75">
      <c r="L190" s="4"/>
    </row>
    <row r="191" s="3" customFormat="1" ht="12.75">
      <c r="L191" s="4"/>
    </row>
    <row r="192" s="3" customFormat="1" ht="12.75">
      <c r="L192" s="4"/>
    </row>
    <row r="193" s="3" customFormat="1" ht="12.75">
      <c r="L193" s="4"/>
    </row>
    <row r="194" s="3" customFormat="1" ht="12.75">
      <c r="L194" s="4"/>
    </row>
    <row r="195" s="3" customFormat="1" ht="12.75">
      <c r="L195" s="4"/>
    </row>
    <row r="196" s="3" customFormat="1" ht="12.75">
      <c r="L196" s="4"/>
    </row>
    <row r="197" s="3" customFormat="1" ht="12.75">
      <c r="L197" s="4"/>
    </row>
    <row r="198" s="3" customFormat="1" ht="12.75">
      <c r="L198" s="4"/>
    </row>
    <row r="199" s="3" customFormat="1" ht="12.75">
      <c r="L199" s="4"/>
    </row>
    <row r="200" s="3" customFormat="1" ht="12.75">
      <c r="L200" s="4"/>
    </row>
    <row r="201" s="3" customFormat="1" ht="12.75">
      <c r="L201" s="4"/>
    </row>
    <row r="202" s="3" customFormat="1" ht="12.75">
      <c r="L202" s="4"/>
    </row>
    <row r="203" s="3" customFormat="1" ht="12.75">
      <c r="L203" s="4"/>
    </row>
    <row r="204" s="3" customFormat="1" ht="12.75">
      <c r="L204" s="4"/>
    </row>
    <row r="205" s="3" customFormat="1" ht="12.75">
      <c r="L205" s="4"/>
    </row>
    <row r="206" s="3" customFormat="1" ht="12.75">
      <c r="L206" s="4"/>
    </row>
    <row r="207" s="3" customFormat="1" ht="12.75">
      <c r="L207" s="4"/>
    </row>
    <row r="208" s="3" customFormat="1" ht="12.75">
      <c r="L208" s="4"/>
    </row>
    <row r="209" s="3" customFormat="1" ht="12.75">
      <c r="L209" s="4"/>
    </row>
    <row r="210" s="3" customFormat="1" ht="12.75">
      <c r="L210" s="4"/>
    </row>
    <row r="211" s="3" customFormat="1" ht="12.75">
      <c r="L211" s="4"/>
    </row>
    <row r="212" s="3" customFormat="1" ht="12.75">
      <c r="L212" s="4"/>
    </row>
    <row r="213" s="3" customFormat="1" ht="12.75">
      <c r="L213" s="4"/>
    </row>
    <row r="214" s="3" customFormat="1" ht="12.75">
      <c r="L214" s="4"/>
    </row>
    <row r="215" s="3" customFormat="1" ht="12.75">
      <c r="L215" s="4"/>
    </row>
    <row r="216" s="3" customFormat="1" ht="12.75">
      <c r="L216" s="4"/>
    </row>
    <row r="217" s="3" customFormat="1" ht="12.75">
      <c r="L217" s="4"/>
    </row>
    <row r="218" s="3" customFormat="1" ht="12.75">
      <c r="L218" s="4"/>
    </row>
    <row r="219" s="3" customFormat="1" ht="12.75">
      <c r="L219" s="4"/>
    </row>
    <row r="220" s="3" customFormat="1" ht="12.75">
      <c r="L220" s="4"/>
    </row>
    <row r="221" s="3" customFormat="1" ht="12.75">
      <c r="L221" s="4"/>
    </row>
    <row r="222" s="3" customFormat="1" ht="12.75">
      <c r="L222" s="4"/>
    </row>
    <row r="223" s="3" customFormat="1" ht="12.75">
      <c r="L223" s="4"/>
    </row>
    <row r="224" s="3" customFormat="1" ht="12.75">
      <c r="L224" s="4"/>
    </row>
    <row r="225" s="3" customFormat="1" ht="12.75">
      <c r="L225" s="4"/>
    </row>
    <row r="226" s="3" customFormat="1" ht="12.75">
      <c r="L226" s="4"/>
    </row>
    <row r="227" s="3" customFormat="1" ht="12.75">
      <c r="L227" s="4"/>
    </row>
    <row r="228" s="3" customFormat="1" ht="12.75">
      <c r="L228" s="4"/>
    </row>
    <row r="229" s="3" customFormat="1" ht="12.75">
      <c r="L229" s="4"/>
    </row>
    <row r="230" s="3" customFormat="1" ht="12.75">
      <c r="L230" s="4"/>
    </row>
    <row r="231" s="3" customFormat="1" ht="12.75">
      <c r="L231" s="4"/>
    </row>
    <row r="232" s="3" customFormat="1" ht="12.75">
      <c r="L232" s="4"/>
    </row>
    <row r="233" s="3" customFormat="1" ht="12.75">
      <c r="L233" s="4"/>
    </row>
    <row r="234" s="3" customFormat="1" ht="12.75">
      <c r="L234" s="4"/>
    </row>
    <row r="235" s="3" customFormat="1" ht="12.75">
      <c r="L235" s="4"/>
    </row>
    <row r="236" s="3" customFormat="1" ht="12.75">
      <c r="L236" s="4"/>
    </row>
    <row r="237" s="3" customFormat="1" ht="12.75">
      <c r="L237" s="4"/>
    </row>
    <row r="238" s="3" customFormat="1" ht="12.75">
      <c r="L238" s="4"/>
    </row>
    <row r="239" s="3" customFormat="1" ht="12.75">
      <c r="L239" s="4"/>
    </row>
    <row r="240" s="3" customFormat="1" ht="12.75">
      <c r="L240" s="4"/>
    </row>
    <row r="241" s="3" customFormat="1" ht="12.75">
      <c r="L241" s="4"/>
    </row>
    <row r="242" s="3" customFormat="1" ht="12.75">
      <c r="L242" s="4"/>
    </row>
    <row r="243" s="3" customFormat="1" ht="12.75">
      <c r="L243" s="4"/>
    </row>
    <row r="244" s="3" customFormat="1" ht="12.75">
      <c r="L244" s="4"/>
    </row>
    <row r="245" s="3" customFormat="1" ht="12.75">
      <c r="L245" s="4"/>
    </row>
    <row r="246" s="3" customFormat="1" ht="12.75">
      <c r="L246" s="4"/>
    </row>
    <row r="247" s="3" customFormat="1" ht="12.75">
      <c r="L247" s="4"/>
    </row>
    <row r="248" s="3" customFormat="1" ht="12.75">
      <c r="L248" s="4"/>
    </row>
    <row r="249" s="3" customFormat="1" ht="12.75">
      <c r="L249" s="4"/>
    </row>
    <row r="250" s="3" customFormat="1" ht="12.75">
      <c r="L250" s="4"/>
    </row>
    <row r="251" s="3" customFormat="1" ht="12.75">
      <c r="L251" s="4"/>
    </row>
    <row r="252" s="3" customFormat="1" ht="12.75">
      <c r="L252" s="4"/>
    </row>
    <row r="253" s="3" customFormat="1" ht="12.75">
      <c r="L253" s="4"/>
    </row>
    <row r="254" s="3" customFormat="1" ht="12.75">
      <c r="L254" s="4"/>
    </row>
    <row r="255" s="3" customFormat="1" ht="12.75">
      <c r="L255" s="4"/>
    </row>
    <row r="256" s="3" customFormat="1" ht="12.75">
      <c r="L256" s="4"/>
    </row>
    <row r="257" s="3" customFormat="1" ht="12.75">
      <c r="L257" s="4"/>
    </row>
    <row r="258" s="3" customFormat="1" ht="12.75">
      <c r="L258" s="4"/>
    </row>
    <row r="259" s="3" customFormat="1" ht="12.75">
      <c r="L259" s="4"/>
    </row>
    <row r="260" s="3" customFormat="1" ht="12.75">
      <c r="L260" s="4"/>
    </row>
    <row r="261" s="3" customFormat="1" ht="12.75">
      <c r="L261" s="4"/>
    </row>
    <row r="262" s="3" customFormat="1" ht="12.75">
      <c r="L262" s="4"/>
    </row>
    <row r="263" s="3" customFormat="1" ht="12.75">
      <c r="L263" s="4"/>
    </row>
    <row r="264" s="3" customFormat="1" ht="12.75">
      <c r="L264" s="4"/>
    </row>
    <row r="265" s="3" customFormat="1" ht="12.75">
      <c r="L265" s="4"/>
    </row>
    <row r="266" s="3" customFormat="1" ht="12.75">
      <c r="L266" s="4"/>
    </row>
    <row r="267" s="3" customFormat="1" ht="12.75">
      <c r="L267" s="4"/>
    </row>
    <row r="268" s="3" customFormat="1" ht="12.75">
      <c r="L268" s="4"/>
    </row>
    <row r="269" s="3" customFormat="1" ht="12.75">
      <c r="L269" s="4"/>
    </row>
    <row r="270" s="3" customFormat="1" ht="12.75">
      <c r="L270" s="4"/>
    </row>
    <row r="271" s="3" customFormat="1" ht="12.75">
      <c r="L271" s="4"/>
    </row>
    <row r="272" s="3" customFormat="1" ht="12.75">
      <c r="L272" s="4"/>
    </row>
    <row r="273" s="3" customFormat="1" ht="12.75">
      <c r="L273" s="4"/>
    </row>
    <row r="274" s="3" customFormat="1" ht="12.75">
      <c r="L274" s="4"/>
    </row>
    <row r="275" s="3" customFormat="1" ht="12.75">
      <c r="L275" s="4"/>
    </row>
    <row r="276" s="3" customFormat="1" ht="12.75">
      <c r="L276" s="4"/>
    </row>
    <row r="277" s="3" customFormat="1" ht="12.75">
      <c r="L277" s="4"/>
    </row>
    <row r="278" s="3" customFormat="1" ht="12.75">
      <c r="L278" s="4"/>
    </row>
    <row r="279" s="3" customFormat="1" ht="12.75">
      <c r="L279" s="4"/>
    </row>
    <row r="280" s="3" customFormat="1" ht="12.75">
      <c r="L280" s="4"/>
    </row>
    <row r="281" s="3" customFormat="1" ht="12.75">
      <c r="L281" s="4"/>
    </row>
    <row r="282" s="3" customFormat="1" ht="12.75">
      <c r="L282" s="4"/>
    </row>
    <row r="283" s="3" customFormat="1" ht="12.75">
      <c r="L283" s="4"/>
    </row>
    <row r="284" s="3" customFormat="1" ht="12.75">
      <c r="L284" s="4"/>
    </row>
    <row r="285" s="3" customFormat="1" ht="12.75">
      <c r="L285" s="4"/>
    </row>
    <row r="286" s="3" customFormat="1" ht="12.75">
      <c r="L286" s="4"/>
    </row>
    <row r="287" s="3" customFormat="1" ht="12.75">
      <c r="L287" s="4"/>
    </row>
    <row r="288" s="3" customFormat="1" ht="12.75">
      <c r="L288" s="4"/>
    </row>
    <row r="289" s="3" customFormat="1" ht="12.75">
      <c r="L289" s="4"/>
    </row>
    <row r="290" s="3" customFormat="1" ht="12.75">
      <c r="L290" s="4"/>
    </row>
    <row r="291" s="3" customFormat="1" ht="12.75">
      <c r="L291" s="4"/>
    </row>
    <row r="292" s="3" customFormat="1" ht="12.75">
      <c r="L292" s="4"/>
    </row>
    <row r="293" s="3" customFormat="1" ht="12.75">
      <c r="L293" s="4"/>
    </row>
    <row r="294" s="3" customFormat="1" ht="12.75">
      <c r="L294" s="4"/>
    </row>
    <row r="295" s="3" customFormat="1" ht="12.75">
      <c r="L295" s="4"/>
    </row>
    <row r="296" s="3" customFormat="1" ht="12.75">
      <c r="L296" s="4"/>
    </row>
    <row r="297" s="3" customFormat="1" ht="12.75">
      <c r="L297" s="4"/>
    </row>
    <row r="298" s="3" customFormat="1" ht="12.75">
      <c r="L298" s="4"/>
    </row>
    <row r="299" s="3" customFormat="1" ht="12.75">
      <c r="L299" s="4"/>
    </row>
    <row r="300" s="3" customFormat="1" ht="12.75">
      <c r="L300" s="4"/>
    </row>
    <row r="301" s="3" customFormat="1" ht="12.75">
      <c r="L301" s="4"/>
    </row>
    <row r="302" s="3" customFormat="1" ht="12.75">
      <c r="L302" s="4"/>
    </row>
    <row r="303" s="3" customFormat="1" ht="12.75">
      <c r="L303" s="4"/>
    </row>
    <row r="304" s="3" customFormat="1" ht="12.75">
      <c r="L304" s="4"/>
    </row>
    <row r="305" s="3" customFormat="1" ht="12.75">
      <c r="L305" s="4"/>
    </row>
    <row r="306" s="3" customFormat="1" ht="12.75">
      <c r="L306" s="4"/>
    </row>
    <row r="307" s="3" customFormat="1" ht="12.75">
      <c r="L307" s="4"/>
    </row>
    <row r="308" s="3" customFormat="1" ht="12.75">
      <c r="L308" s="4"/>
    </row>
    <row r="309" s="3" customFormat="1" ht="12.75">
      <c r="L309" s="4"/>
    </row>
    <row r="310" s="3" customFormat="1" ht="12.75">
      <c r="L310" s="4"/>
    </row>
    <row r="311" s="3" customFormat="1" ht="12.75">
      <c r="L311" s="4"/>
    </row>
    <row r="312" s="3" customFormat="1" ht="12.75">
      <c r="L312" s="4"/>
    </row>
    <row r="313" s="3" customFormat="1" ht="12.75">
      <c r="L313" s="4"/>
    </row>
    <row r="314" s="3" customFormat="1" ht="12.75">
      <c r="L314" s="4"/>
    </row>
    <row r="315" s="3" customFormat="1" ht="12.75">
      <c r="L315" s="4"/>
    </row>
    <row r="316" s="3" customFormat="1" ht="12.75">
      <c r="L316" s="4"/>
    </row>
    <row r="317" s="3" customFormat="1" ht="12.75">
      <c r="L317" s="4"/>
    </row>
    <row r="318" s="3" customFormat="1" ht="12.75">
      <c r="L318" s="4"/>
    </row>
    <row r="319" s="3" customFormat="1" ht="12.75">
      <c r="L319" s="4"/>
    </row>
    <row r="320" s="3" customFormat="1" ht="12.75">
      <c r="L320" s="4"/>
    </row>
    <row r="321" s="3" customFormat="1" ht="12.75">
      <c r="L321" s="4"/>
    </row>
    <row r="322" s="3" customFormat="1" ht="12.75">
      <c r="L322" s="4"/>
    </row>
    <row r="323" s="3" customFormat="1" ht="12.75">
      <c r="L323" s="4"/>
    </row>
    <row r="324" s="3" customFormat="1" ht="12.75">
      <c r="L324" s="4"/>
    </row>
    <row r="325" s="3" customFormat="1" ht="12.75">
      <c r="L325" s="4"/>
    </row>
    <row r="326" s="3" customFormat="1" ht="12.75">
      <c r="L326" s="4"/>
    </row>
    <row r="327" s="3" customFormat="1" ht="12.75">
      <c r="L327" s="4"/>
    </row>
    <row r="328" s="3" customFormat="1" ht="12.75">
      <c r="L328" s="4"/>
    </row>
    <row r="329" s="3" customFormat="1" ht="12.75">
      <c r="L329" s="4"/>
    </row>
    <row r="330" s="3" customFormat="1" ht="12.75">
      <c r="L330" s="4"/>
    </row>
    <row r="331" s="3" customFormat="1" ht="12.75">
      <c r="L331" s="4"/>
    </row>
    <row r="332" s="3" customFormat="1" ht="12.75">
      <c r="L332" s="4"/>
    </row>
    <row r="333" s="3" customFormat="1" ht="12.75">
      <c r="L333" s="4"/>
    </row>
    <row r="334" s="3" customFormat="1" ht="12.75">
      <c r="L334" s="4"/>
    </row>
    <row r="335" s="3" customFormat="1" ht="12.75">
      <c r="L335" s="4"/>
    </row>
    <row r="336" s="3" customFormat="1" ht="12.75">
      <c r="L336" s="4"/>
    </row>
    <row r="337" s="3" customFormat="1" ht="12.75">
      <c r="L337" s="4"/>
    </row>
    <row r="338" s="3" customFormat="1" ht="12.75">
      <c r="L338" s="4"/>
    </row>
    <row r="339" s="3" customFormat="1" ht="12.75">
      <c r="L339" s="4"/>
    </row>
    <row r="340" s="3" customFormat="1" ht="12.75">
      <c r="L340" s="4"/>
    </row>
    <row r="341" s="3" customFormat="1" ht="12.75">
      <c r="L341" s="4"/>
    </row>
    <row r="342" s="3" customFormat="1" ht="12.75">
      <c r="L342" s="4"/>
    </row>
    <row r="343" s="3" customFormat="1" ht="12.75">
      <c r="L343" s="4"/>
    </row>
    <row r="344" s="3" customFormat="1" ht="12.75">
      <c r="L344" s="4"/>
    </row>
    <row r="345" s="3" customFormat="1" ht="12.75">
      <c r="L345" s="4"/>
    </row>
    <row r="346" s="3" customFormat="1" ht="12.75">
      <c r="L346" s="4"/>
    </row>
    <row r="347" s="3" customFormat="1" ht="12.75">
      <c r="L347" s="4"/>
    </row>
    <row r="348" s="3" customFormat="1" ht="12.75">
      <c r="L348" s="4"/>
    </row>
    <row r="349" s="3" customFormat="1" ht="12.75">
      <c r="L349" s="4"/>
    </row>
    <row r="350" s="3" customFormat="1" ht="12.75">
      <c r="L350" s="4"/>
    </row>
    <row r="351" s="3" customFormat="1" ht="12.75">
      <c r="L351" s="4"/>
    </row>
    <row r="352" s="3" customFormat="1" ht="12.75">
      <c r="L352" s="4"/>
    </row>
    <row r="353" s="3" customFormat="1" ht="12.75">
      <c r="L353" s="4"/>
    </row>
    <row r="354" s="3" customFormat="1" ht="12.75">
      <c r="L354" s="4"/>
    </row>
    <row r="355" s="3" customFormat="1" ht="12.75">
      <c r="L355" s="4"/>
    </row>
    <row r="356" s="3" customFormat="1" ht="12.75">
      <c r="L356" s="4"/>
    </row>
    <row r="357" s="3" customFormat="1" ht="12.75">
      <c r="L357" s="4"/>
    </row>
    <row r="358" s="3" customFormat="1" ht="12.75">
      <c r="L358" s="4"/>
    </row>
    <row r="359" s="3" customFormat="1" ht="12.75">
      <c r="L359" s="4"/>
    </row>
    <row r="360" s="3" customFormat="1" ht="12.75">
      <c r="L360" s="4"/>
    </row>
    <row r="361" s="3" customFormat="1" ht="12.75">
      <c r="L361" s="4"/>
    </row>
    <row r="362" s="3" customFormat="1" ht="12.75">
      <c r="L362" s="4"/>
    </row>
    <row r="363" s="3" customFormat="1" ht="12.75">
      <c r="L363" s="4"/>
    </row>
    <row r="364" s="3" customFormat="1" ht="12.75">
      <c r="L364" s="4"/>
    </row>
    <row r="365" s="3" customFormat="1" ht="12.75">
      <c r="L365" s="4"/>
    </row>
    <row r="366" s="3" customFormat="1" ht="12.75">
      <c r="L366" s="4"/>
    </row>
    <row r="367" s="3" customFormat="1" ht="12.75">
      <c r="L367" s="4"/>
    </row>
    <row r="368" s="3" customFormat="1" ht="12.75">
      <c r="L368" s="4"/>
    </row>
    <row r="369" s="3" customFormat="1" ht="12.75">
      <c r="L369" s="4"/>
    </row>
    <row r="370" s="3" customFormat="1" ht="12.75">
      <c r="L370" s="4"/>
    </row>
    <row r="371" s="3" customFormat="1" ht="12.75">
      <c r="L371" s="4"/>
    </row>
    <row r="372" s="3" customFormat="1" ht="12.75">
      <c r="L372" s="4"/>
    </row>
    <row r="373" s="3" customFormat="1" ht="12.75">
      <c r="L373" s="4"/>
    </row>
    <row r="374" s="3" customFormat="1" ht="12.75">
      <c r="L374" s="4"/>
    </row>
    <row r="375" s="3" customFormat="1" ht="12.75">
      <c r="L375" s="4"/>
    </row>
    <row r="376" s="3" customFormat="1" ht="12.75">
      <c r="L376" s="4"/>
    </row>
    <row r="377" s="3" customFormat="1" ht="12.75">
      <c r="L377" s="4"/>
    </row>
    <row r="378" s="3" customFormat="1" ht="12.75">
      <c r="L378" s="4"/>
    </row>
    <row r="379" s="3" customFormat="1" ht="12.75">
      <c r="L379" s="4"/>
    </row>
    <row r="380" s="3" customFormat="1" ht="12.75">
      <c r="L380" s="4"/>
    </row>
    <row r="381" s="3" customFormat="1" ht="12.75">
      <c r="L381" s="4"/>
    </row>
    <row r="382" s="3" customFormat="1" ht="12.75">
      <c r="L382" s="4"/>
    </row>
    <row r="383" s="3" customFormat="1" ht="12.75">
      <c r="L383" s="4"/>
    </row>
    <row r="384" s="3" customFormat="1" ht="12.75">
      <c r="L384" s="4"/>
    </row>
    <row r="385" s="3" customFormat="1" ht="12.75">
      <c r="L385" s="4"/>
    </row>
    <row r="386" s="3" customFormat="1" ht="12.75">
      <c r="L386" s="4"/>
    </row>
    <row r="387" s="3" customFormat="1" ht="12.75">
      <c r="L387" s="4"/>
    </row>
    <row r="388" s="3" customFormat="1" ht="12.75">
      <c r="L388" s="4"/>
    </row>
    <row r="389" s="3" customFormat="1" ht="12.75">
      <c r="L389" s="4"/>
    </row>
    <row r="390" s="3" customFormat="1" ht="12.75">
      <c r="L390" s="4"/>
    </row>
    <row r="391" s="3" customFormat="1" ht="12.75">
      <c r="L391" s="4"/>
    </row>
    <row r="392" s="3" customFormat="1" ht="12.75">
      <c r="L392" s="4"/>
    </row>
    <row r="393" s="3" customFormat="1" ht="12.75">
      <c r="L393" s="4"/>
    </row>
    <row r="394" s="3" customFormat="1" ht="12.75">
      <c r="L394" s="4"/>
    </row>
    <row r="395" s="3" customFormat="1" ht="12.75">
      <c r="L395" s="4"/>
    </row>
    <row r="396" s="3" customFormat="1" ht="12.75">
      <c r="L396" s="4"/>
    </row>
    <row r="397" s="3" customFormat="1" ht="12.75">
      <c r="L397" s="4"/>
    </row>
    <row r="398" s="3" customFormat="1" ht="12.75">
      <c r="L398" s="4"/>
    </row>
    <row r="399" s="3" customFormat="1" ht="12.75">
      <c r="L399" s="4"/>
    </row>
    <row r="400" s="3" customFormat="1" ht="12.75">
      <c r="L400" s="4"/>
    </row>
    <row r="401" s="3" customFormat="1" ht="12.75">
      <c r="L401" s="4"/>
    </row>
    <row r="402" s="3" customFormat="1" ht="12.75">
      <c r="L402" s="4"/>
    </row>
    <row r="403" s="3" customFormat="1" ht="12.75">
      <c r="L403" s="4"/>
    </row>
    <row r="404" s="3" customFormat="1" ht="12.75">
      <c r="L404" s="4"/>
    </row>
    <row r="405" s="3" customFormat="1" ht="12.75">
      <c r="L405" s="4"/>
    </row>
    <row r="406" s="3" customFormat="1" ht="12.75">
      <c r="L406" s="4"/>
    </row>
    <row r="407" s="3" customFormat="1" ht="12.75">
      <c r="L407" s="4"/>
    </row>
    <row r="408" s="3" customFormat="1" ht="12.75">
      <c r="L408" s="4"/>
    </row>
    <row r="409" s="3" customFormat="1" ht="12.75">
      <c r="L409" s="4"/>
    </row>
    <row r="410" s="3" customFormat="1" ht="12.75">
      <c r="L410" s="4"/>
    </row>
    <row r="411" s="3" customFormat="1" ht="12.75">
      <c r="L411" s="4"/>
    </row>
    <row r="412" s="3" customFormat="1" ht="12.75">
      <c r="L412" s="4"/>
    </row>
    <row r="413" s="3" customFormat="1" ht="12.75">
      <c r="L413" s="4"/>
    </row>
    <row r="414" s="3" customFormat="1" ht="12.75">
      <c r="L414" s="4"/>
    </row>
    <row r="415" s="3" customFormat="1" ht="12.75">
      <c r="L415" s="4"/>
    </row>
    <row r="416" s="3" customFormat="1" ht="12.75">
      <c r="L416" s="4"/>
    </row>
    <row r="417" s="3" customFormat="1" ht="12.75">
      <c r="L417" s="4"/>
    </row>
    <row r="418" s="3" customFormat="1" ht="12.75">
      <c r="L418" s="4"/>
    </row>
    <row r="419" s="3" customFormat="1" ht="12.75">
      <c r="L419" s="4"/>
    </row>
    <row r="420" s="3" customFormat="1" ht="12.75">
      <c r="L420" s="4"/>
    </row>
    <row r="421" s="3" customFormat="1" ht="12.75">
      <c r="L421" s="4"/>
    </row>
    <row r="422" s="3" customFormat="1" ht="12.75">
      <c r="L422" s="4"/>
    </row>
    <row r="423" s="3" customFormat="1" ht="12.75">
      <c r="L423" s="4"/>
    </row>
    <row r="424" s="3" customFormat="1" ht="12.75">
      <c r="L424" s="4"/>
    </row>
    <row r="425" s="3" customFormat="1" ht="12.75">
      <c r="L425" s="4"/>
    </row>
    <row r="426" s="3" customFormat="1" ht="12.75">
      <c r="L426" s="4"/>
    </row>
    <row r="427" s="3" customFormat="1" ht="12.75">
      <c r="L427" s="4"/>
    </row>
    <row r="428" s="3" customFormat="1" ht="12.75">
      <c r="L428" s="4"/>
    </row>
    <row r="429" s="3" customFormat="1" ht="12.75">
      <c r="L429" s="4"/>
    </row>
    <row r="430" s="3" customFormat="1" ht="12.75">
      <c r="L430" s="4"/>
    </row>
    <row r="431" s="3" customFormat="1" ht="12.75">
      <c r="L431" s="4"/>
    </row>
    <row r="432" s="3" customFormat="1" ht="12.75">
      <c r="L432" s="4"/>
    </row>
    <row r="433" s="3" customFormat="1" ht="12.75">
      <c r="L433" s="4"/>
    </row>
    <row r="434" s="3" customFormat="1" ht="12.75">
      <c r="L434" s="4"/>
    </row>
    <row r="435" s="3" customFormat="1" ht="12.75">
      <c r="L435" s="4"/>
    </row>
    <row r="436" s="3" customFormat="1" ht="12.75">
      <c r="L436" s="4"/>
    </row>
    <row r="437" s="3" customFormat="1" ht="12.75">
      <c r="L437" s="4"/>
    </row>
    <row r="438" s="3" customFormat="1" ht="12.75">
      <c r="L438" s="4"/>
    </row>
    <row r="439" s="3" customFormat="1" ht="12.75">
      <c r="L439" s="4"/>
    </row>
    <row r="440" s="3" customFormat="1" ht="12.75">
      <c r="L440" s="4"/>
    </row>
    <row r="441" s="3" customFormat="1" ht="12.75">
      <c r="L441" s="4"/>
    </row>
    <row r="442" s="3" customFormat="1" ht="12.75">
      <c r="L442" s="4"/>
    </row>
    <row r="443" s="3" customFormat="1" ht="12.75">
      <c r="L443" s="4"/>
    </row>
    <row r="444" s="3" customFormat="1" ht="12.75">
      <c r="L444" s="4"/>
    </row>
    <row r="445" s="3" customFormat="1" ht="12.75">
      <c r="L445" s="4"/>
    </row>
    <row r="446" s="3" customFormat="1" ht="12.75">
      <c r="L446" s="4"/>
    </row>
    <row r="447" s="3" customFormat="1" ht="12.75">
      <c r="L447" s="4"/>
    </row>
  </sheetData>
  <sheetProtection password="E8A6" sheet="1" objects="1" scenarios="1"/>
  <conditionalFormatting sqref="B8 D8 F8 H8 B12 D12 F12 H12 B16 D16 F16 H16 B20 D20 F20 H20 B24 D24 F24 H24 H28 F28 D28 B28 B32 D32 F32 H32 H36 F36 D36 B36 H40 F40 D40 B40 H44 F44 D44 B44 J8 J12 J16 J20 J24 J28 J32 J36 J40 J44 H48 F48 D48 B48 J48 H52 F52 D52 B52 J52 H56 F56 D56 B56 J56 H60 F60 D60 B60 J60 H64 F64 D64 B64 J64 H68 F68 D68 B68 J68 H72 F72 D72 B72 J72 H76 F76 D76 B76 J76 H80 F80 D80 B80 J80 H84 F84 D84 B84 J84">
    <cfRule type="cellIs" priority="1" dxfId="0" operator="equal" stopIfTrue="1">
      <formula>"BIEN!"</formula>
    </cfRule>
    <cfRule type="cellIs" priority="2" dxfId="1" operator="equal" stopIfTrue="1">
      <formula>"CASI"</formula>
    </cfRule>
    <cfRule type="cellIs" priority="3" dxfId="2" operator="equal" stopIfTrue="1">
      <formula>"MAL"</formula>
    </cfRule>
  </conditionalFormatting>
  <hyperlinks>
    <hyperlink ref="B1" r:id="rId1" display="http://www.universotv.com/"/>
  </hyperlinks>
  <printOptions/>
  <pageMargins left="0.75" right="0.75" top="1" bottom="1" header="0" footer="0"/>
  <pageSetup horizontalDpi="600" verticalDpi="600" orientation="portrait" paperSize="9" scale="2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Carteles</dc:title>
  <dc:subject/>
  <dc:creator>BLÑ</dc:creator>
  <cp:keywords/>
  <dc:description/>
  <cp:lastModifiedBy>cl2y</cp:lastModifiedBy>
  <cp:lastPrinted>2005-05-10T17:32:56Z</cp:lastPrinted>
  <dcterms:created xsi:type="dcterms:W3CDTF">2005-05-08T18:13:03Z</dcterms:created>
  <dcterms:modified xsi:type="dcterms:W3CDTF">2007-04-23T21:23:27Z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