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360" yWindow="15" windowWidth="11340" windowHeight="6540" firstSheet="2" activeTab="3"/>
  </bookViews>
  <sheets>
    <sheet name="12.03.2003 HPB 3" sheetId="1" r:id="rId1"/>
    <sheet name="50 % PETCOKE  AT 40 TPH IBIL" sheetId="2" r:id="rId2"/>
    <sheet name="12.03.2003 IBIL" sheetId="3" r:id="rId3"/>
    <sheet name="AT 200 TPH &amp; 80 % PC HPB 3" sheetId="4" r:id="rId4"/>
  </sheets>
  <definedNames/>
  <calcPr fullCalcOnLoad="1"/>
</workbook>
</file>

<file path=xl/sharedStrings.xml><?xml version="1.0" encoding="utf-8"?>
<sst xmlns="http://schemas.openxmlformats.org/spreadsheetml/2006/main" count="121" uniqueCount="40">
  <si>
    <t>TPD</t>
  </si>
  <si>
    <t>SO2 % In coal</t>
  </si>
  <si>
    <t>%</t>
  </si>
  <si>
    <t>Kmol/day</t>
  </si>
  <si>
    <t>Total CaCO3 per day</t>
  </si>
  <si>
    <t>Kg/day</t>
  </si>
  <si>
    <t>Xcaco3</t>
  </si>
  <si>
    <t>Total CaCO3 per hour</t>
  </si>
  <si>
    <t>TPH</t>
  </si>
  <si>
    <t>ASSUMED</t>
  </si>
  <si>
    <t>Ca/S Ratio</t>
  </si>
  <si>
    <t>QUANTITY</t>
  </si>
  <si>
    <t>UNIT</t>
  </si>
  <si>
    <t>SO2 % In Petcock</t>
  </si>
  <si>
    <t>Total sulfur per day</t>
  </si>
  <si>
    <t>LIME STONE REQUIREMENTS PER DAY</t>
  </si>
  <si>
    <t>FOR 100% CAPTURE IN IDLE CONDITIONS</t>
  </si>
  <si>
    <t>ASSUMING ALL CONDITIONS ARE IN OUR FAVOR.</t>
  </si>
  <si>
    <t>TO BE CHECKED WITH LAB</t>
  </si>
  <si>
    <t>12.03.2003</t>
  </si>
  <si>
    <t>AT 200 TPH</t>
  </si>
  <si>
    <t>50 % ENVIRO</t>
  </si>
  <si>
    <t>50 % PETCOKE</t>
  </si>
  <si>
    <t>AT 40 TPH</t>
  </si>
  <si>
    <t>Enviro</t>
  </si>
  <si>
    <t>Petcoke</t>
  </si>
  <si>
    <t>TPH Coal</t>
  </si>
  <si>
    <t>ENVIRO</t>
  </si>
  <si>
    <t>PETCOKE</t>
  </si>
  <si>
    <t>STEAM TO COAL RATIO</t>
  </si>
  <si>
    <t>AT 4800 C.V.</t>
  </si>
  <si>
    <t>DESIGNED RATIO</t>
  </si>
  <si>
    <t>TPD COAL FOR 200 TPH GENERATION (PET + ENVIRO)</t>
  </si>
  <si>
    <t>TPD COAL ON DESIGNED CONDITION</t>
  </si>
  <si>
    <t>STEAM GENERTION</t>
  </si>
  <si>
    <t>AT (0.7*8000+0.3*4800) =7040 C.V.</t>
  </si>
  <si>
    <t>EQIVELANT C.V.</t>
  </si>
  <si>
    <t>C.V. PETCOKE</t>
  </si>
  <si>
    <t>C.V. ENVIRO</t>
  </si>
  <si>
    <t>ENVIRO C.V.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</si>
</sst>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0"/>
    <numFmt numFmtId="168" formatCode="0.000"/>
  </numFmts>
  <fonts count="2">
    <font>
      <sz val="10"/>
      <name val="Arial"/>
      <family val="0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" fontId="0" fillId="0" borderId="2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hidden="1"/>
    </xf>
    <xf numFmtId="2" fontId="1" fillId="0" borderId="1" xfId="0" applyNumberFormat="1" applyFont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2" fontId="0" fillId="0" borderId="1" xfId="0" applyNumberFormat="1" applyBorder="1" applyAlignment="1" applyProtection="1">
      <alignment horizontal="left"/>
      <protection locked="0"/>
    </xf>
    <xf numFmtId="2" fontId="0" fillId="0" borderId="2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2" fontId="0" fillId="0" borderId="3" xfId="0" applyNumberForma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3" xfId="0" applyBorder="1" applyAlignment="1" applyProtection="1">
      <alignment horizontal="left"/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windowProtection="1" workbookViewId="0" topLeftCell="A1">
      <selection activeCell="D3" sqref="D3"/>
    </sheetView>
  </sheetViews>
  <sheetFormatPr defaultColWidth="9.140625" defaultRowHeight="12.75"/>
  <cols>
    <col min="1" max="1" width="23.57421875" style="2" bestFit="1" customWidth="1"/>
    <col min="2" max="2" width="9.57421875" style="2" bestFit="1" customWidth="1"/>
    <col min="3" max="3" width="10.28125" style="2" bestFit="1" customWidth="1"/>
    <col min="4" max="4" width="46.57421875" style="2" bestFit="1" customWidth="1"/>
    <col min="5" max="16384" width="9.140625" style="2" customWidth="1"/>
  </cols>
  <sheetData>
    <row r="2" spans="1:3" ht="13.5" thickBot="1">
      <c r="A2" s="2" t="s">
        <v>19</v>
      </c>
      <c r="B2" s="2" t="s">
        <v>11</v>
      </c>
      <c r="C2" s="2" t="s">
        <v>12</v>
      </c>
    </row>
    <row r="3" spans="1:3" ht="13.5" thickBot="1">
      <c r="A3" s="2" t="str">
        <f>PROPER("STEAM GENERATION PER DAY")</f>
        <v>Steam Generation Per Day</v>
      </c>
      <c r="B3" s="1">
        <v>3814</v>
      </c>
      <c r="C3" s="2" t="s">
        <v>0</v>
      </c>
    </row>
    <row r="4" spans="1:3" ht="13.5" thickBot="1">
      <c r="A4" s="2" t="str">
        <f>PROPER("COAL CONSUME PER DAY")</f>
        <v>Coal Consume Per Day</v>
      </c>
      <c r="B4" s="1">
        <v>166</v>
      </c>
      <c r="C4" s="2" t="s">
        <v>0</v>
      </c>
    </row>
    <row r="5" spans="1:4" ht="13.5" thickBot="1">
      <c r="A5" s="2" t="str">
        <f>PROPER("PETCOKE CONSUME PER DAY")</f>
        <v>Petcoke Consume Per Day</v>
      </c>
      <c r="B5" s="1">
        <v>269</v>
      </c>
      <c r="C5" s="2" t="s">
        <v>0</v>
      </c>
      <c r="D5" s="6"/>
    </row>
    <row r="6" spans="1:3" ht="13.5" thickBot="1">
      <c r="A6" s="2" t="s">
        <v>1</v>
      </c>
      <c r="B6" s="3">
        <v>0.8</v>
      </c>
      <c r="C6" s="2" t="s">
        <v>2</v>
      </c>
    </row>
    <row r="7" spans="1:3" ht="13.5" thickBot="1">
      <c r="A7" s="2" t="s">
        <v>13</v>
      </c>
      <c r="B7" s="1">
        <v>7</v>
      </c>
      <c r="C7" s="2" t="s">
        <v>2</v>
      </c>
    </row>
    <row r="8" spans="1:4" ht="13.5" thickBot="1">
      <c r="A8" s="2" t="s">
        <v>6</v>
      </c>
      <c r="B8" s="1">
        <v>0.85</v>
      </c>
      <c r="C8" s="2" t="s">
        <v>9</v>
      </c>
      <c r="D8" s="2" t="s">
        <v>18</v>
      </c>
    </row>
    <row r="9" spans="1:4" ht="13.5" thickBot="1">
      <c r="A9" s="2" t="s">
        <v>10</v>
      </c>
      <c r="B9" s="1">
        <v>3</v>
      </c>
      <c r="C9" s="2" t="s">
        <v>9</v>
      </c>
      <c r="D9" s="2" t="s">
        <v>18</v>
      </c>
    </row>
    <row r="10" spans="1:3" ht="13.5" thickBot="1">
      <c r="A10" s="2" t="s">
        <v>14</v>
      </c>
      <c r="B10" s="4">
        <f>((((B4*1000*B6)/100)+((B5*1000*B7)/100)))/32</f>
        <v>629.9375</v>
      </c>
      <c r="C10" s="2" t="s">
        <v>3</v>
      </c>
    </row>
    <row r="11" spans="1:4" ht="13.5" thickBot="1">
      <c r="A11" s="2" t="s">
        <v>4</v>
      </c>
      <c r="B11" s="4">
        <f>(B10*B9*100)/B8</f>
        <v>222330.88235294117</v>
      </c>
      <c r="C11" s="2" t="s">
        <v>5</v>
      </c>
      <c r="D11" s="2" t="s">
        <v>15</v>
      </c>
    </row>
    <row r="12" spans="1:4" ht="13.5" thickBot="1">
      <c r="A12" s="2" t="s">
        <v>7</v>
      </c>
      <c r="B12" s="5">
        <f>B11/(1000*24)</f>
        <v>9.263786764705882</v>
      </c>
      <c r="C12" s="2" t="s">
        <v>8</v>
      </c>
      <c r="D12" s="2" t="s">
        <v>16</v>
      </c>
    </row>
    <row r="13" ht="12.75">
      <c r="D13" s="2" t="s">
        <v>17</v>
      </c>
    </row>
  </sheetData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windowProtection="1" workbookViewId="0" topLeftCell="A1">
      <selection activeCell="A2" sqref="A2"/>
    </sheetView>
  </sheetViews>
  <sheetFormatPr defaultColWidth="9.140625" defaultRowHeight="12.75"/>
  <cols>
    <col min="1" max="1" width="23.57421875" style="2" customWidth="1"/>
    <col min="2" max="2" width="9.57421875" style="2" customWidth="1"/>
    <col min="3" max="3" width="10.28125" style="2" customWidth="1"/>
    <col min="4" max="4" width="46.57421875" style="2" customWidth="1"/>
    <col min="5" max="16384" width="9.140625" style="2" customWidth="1"/>
  </cols>
  <sheetData>
    <row r="2" spans="2:3" ht="13.5" thickBot="1">
      <c r="B2" s="2" t="s">
        <v>11</v>
      </c>
      <c r="C2" s="2" t="s">
        <v>12</v>
      </c>
    </row>
    <row r="3" spans="1:4" ht="13.5" thickBot="1">
      <c r="A3" s="2" t="str">
        <f>PROPER("STEAM GENERATION PER DAY")</f>
        <v>Steam Generation Per Day</v>
      </c>
      <c r="B3" s="1">
        <f>40*24</f>
        <v>960</v>
      </c>
      <c r="C3" s="2" t="s">
        <v>0</v>
      </c>
      <c r="D3" s="2" t="s">
        <v>23</v>
      </c>
    </row>
    <row r="4" spans="1:4" ht="13.5" thickBot="1">
      <c r="A4" s="2" t="str">
        <f>PROPER("COAL CONSUME PER DAY")</f>
        <v>Coal Consume Per Day</v>
      </c>
      <c r="B4" s="1">
        <v>54</v>
      </c>
      <c r="C4" s="2" t="s">
        <v>0</v>
      </c>
      <c r="D4" s="2" t="s">
        <v>21</v>
      </c>
    </row>
    <row r="5" spans="1:4" ht="13.5" thickBot="1">
      <c r="A5" s="2" t="str">
        <f>PROPER("PETCOKE CONSUME PER DAY")</f>
        <v>Petcoke Consume Per Day</v>
      </c>
      <c r="B5" s="1">
        <v>54</v>
      </c>
      <c r="C5" s="2" t="s">
        <v>0</v>
      </c>
      <c r="D5" s="6" t="s">
        <v>22</v>
      </c>
    </row>
    <row r="6" spans="1:3" ht="13.5" thickBot="1">
      <c r="A6" s="2" t="s">
        <v>1</v>
      </c>
      <c r="B6" s="3">
        <v>0.75</v>
      </c>
      <c r="C6" s="2" t="s">
        <v>2</v>
      </c>
    </row>
    <row r="7" spans="1:3" ht="13.5" thickBot="1">
      <c r="A7" s="2" t="s">
        <v>13</v>
      </c>
      <c r="B7" s="1">
        <v>7</v>
      </c>
      <c r="C7" s="2" t="s">
        <v>2</v>
      </c>
    </row>
    <row r="8" spans="1:4" ht="13.5" thickBot="1">
      <c r="A8" s="2" t="s">
        <v>6</v>
      </c>
      <c r="B8" s="1">
        <v>0.85</v>
      </c>
      <c r="C8" s="2" t="s">
        <v>9</v>
      </c>
      <c r="D8" s="2" t="s">
        <v>18</v>
      </c>
    </row>
    <row r="9" spans="1:4" ht="13.5" thickBot="1">
      <c r="A9" s="2" t="s">
        <v>10</v>
      </c>
      <c r="B9" s="1">
        <v>3</v>
      </c>
      <c r="C9" s="2" t="s">
        <v>9</v>
      </c>
      <c r="D9" s="2" t="s">
        <v>18</v>
      </c>
    </row>
    <row r="10" spans="1:3" ht="13.5" thickBot="1">
      <c r="A10" s="2" t="s">
        <v>14</v>
      </c>
      <c r="B10" s="4">
        <f>((((B4*1000*B6)/100)+((B5*1000*B7)/100)))/32</f>
        <v>130.78125</v>
      </c>
      <c r="C10" s="2" t="s">
        <v>3</v>
      </c>
    </row>
    <row r="11" spans="1:4" ht="13.5" thickBot="1">
      <c r="A11" s="2" t="s">
        <v>4</v>
      </c>
      <c r="B11" s="4">
        <f>(B10*B9*100)/B8</f>
        <v>46158.08823529412</v>
      </c>
      <c r="C11" s="2" t="s">
        <v>5</v>
      </c>
      <c r="D11" s="2" t="s">
        <v>15</v>
      </c>
    </row>
    <row r="12" spans="1:4" ht="13.5" thickBot="1">
      <c r="A12" s="2" t="s">
        <v>7</v>
      </c>
      <c r="B12" s="5">
        <f>B11/(1000*24)</f>
        <v>1.9232536764705883</v>
      </c>
      <c r="C12" s="2" t="s">
        <v>8</v>
      </c>
      <c r="D12" s="2" t="s">
        <v>16</v>
      </c>
    </row>
    <row r="13" ht="12.75">
      <c r="D13" s="2" t="s">
        <v>17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3"/>
  <sheetViews>
    <sheetView windowProtection="1" workbookViewId="0" topLeftCell="A1">
      <selection activeCell="D18" sqref="D18"/>
    </sheetView>
  </sheetViews>
  <sheetFormatPr defaultColWidth="9.140625" defaultRowHeight="12.75"/>
  <cols>
    <col min="1" max="1" width="23.57421875" style="2" customWidth="1"/>
    <col min="2" max="2" width="9.57421875" style="2" customWidth="1"/>
    <col min="3" max="3" width="10.28125" style="2" customWidth="1"/>
    <col min="4" max="4" width="46.57421875" style="2" customWidth="1"/>
    <col min="5" max="16384" width="9.140625" style="2" customWidth="1"/>
  </cols>
  <sheetData>
    <row r="2" spans="1:3" ht="13.5" thickBot="1">
      <c r="A2" s="2" t="s">
        <v>19</v>
      </c>
      <c r="B2" s="2" t="s">
        <v>11</v>
      </c>
      <c r="C2" s="2" t="s">
        <v>12</v>
      </c>
    </row>
    <row r="3" spans="1:4" ht="13.5" thickBot="1">
      <c r="A3" s="2" t="str">
        <f>PROPER("STEAM GENERATION PER DAY")</f>
        <v>Steam Generation Per Day</v>
      </c>
      <c r="B3" s="1">
        <v>549</v>
      </c>
      <c r="C3" s="2" t="s">
        <v>0</v>
      </c>
      <c r="D3" s="2" t="s">
        <v>23</v>
      </c>
    </row>
    <row r="4" spans="1:4" ht="13.5" thickBot="1">
      <c r="A4" s="2" t="str">
        <f>PROPER("COAL CONSUME PER DAY")</f>
        <v>Coal Consume Per Day</v>
      </c>
      <c r="B4" s="1">
        <v>33</v>
      </c>
      <c r="C4" s="2" t="s">
        <v>0</v>
      </c>
      <c r="D4" s="2" t="s">
        <v>21</v>
      </c>
    </row>
    <row r="5" spans="1:4" ht="13.5" thickBot="1">
      <c r="A5" s="2" t="str">
        <f>PROPER("PETCOKE CONSUME PER DAY")</f>
        <v>Petcoke Consume Per Day</v>
      </c>
      <c r="B5" s="1">
        <v>29</v>
      </c>
      <c r="C5" s="2" t="s">
        <v>0</v>
      </c>
      <c r="D5" s="6" t="s">
        <v>22</v>
      </c>
    </row>
    <row r="6" spans="1:3" ht="13.5" thickBot="1">
      <c r="A6" s="2" t="s">
        <v>1</v>
      </c>
      <c r="B6" s="3">
        <v>0.75</v>
      </c>
      <c r="C6" s="2" t="s">
        <v>2</v>
      </c>
    </row>
    <row r="7" spans="1:3" ht="13.5" thickBot="1">
      <c r="A7" s="2" t="s">
        <v>13</v>
      </c>
      <c r="B7" s="1">
        <v>7</v>
      </c>
      <c r="C7" s="2" t="s">
        <v>2</v>
      </c>
    </row>
    <row r="8" spans="1:4" ht="13.5" thickBot="1">
      <c r="A8" s="2" t="s">
        <v>6</v>
      </c>
      <c r="B8" s="1">
        <v>0.85</v>
      </c>
      <c r="C8" s="2" t="s">
        <v>9</v>
      </c>
      <c r="D8" s="2" t="s">
        <v>18</v>
      </c>
    </row>
    <row r="9" spans="1:4" ht="13.5" thickBot="1">
      <c r="A9" s="2" t="s">
        <v>10</v>
      </c>
      <c r="B9" s="1">
        <v>3</v>
      </c>
      <c r="C9" s="2" t="s">
        <v>9</v>
      </c>
      <c r="D9" s="2" t="s">
        <v>18</v>
      </c>
    </row>
    <row r="10" spans="1:3" ht="13.5" thickBot="1">
      <c r="A10" s="2" t="s">
        <v>14</v>
      </c>
      <c r="B10" s="4">
        <f>((((B4*1000*B6)/100)+((B5*1000*B7)/100)))/32</f>
        <v>71.171875</v>
      </c>
      <c r="C10" s="2" t="s">
        <v>3</v>
      </c>
    </row>
    <row r="11" spans="1:4" ht="13.5" thickBot="1">
      <c r="A11" s="2" t="s">
        <v>4</v>
      </c>
      <c r="B11" s="4">
        <f>(B10*B9*100)/B8</f>
        <v>25119.485294117647</v>
      </c>
      <c r="C11" s="2" t="s">
        <v>5</v>
      </c>
      <c r="D11" s="2" t="s">
        <v>15</v>
      </c>
    </row>
    <row r="12" spans="1:4" ht="13.5" thickBot="1">
      <c r="A12" s="2" t="s">
        <v>7</v>
      </c>
      <c r="B12" s="5">
        <f>B11/(1000*24)</f>
        <v>1.0466452205882353</v>
      </c>
      <c r="C12" s="2" t="s">
        <v>8</v>
      </c>
      <c r="D12" s="2" t="s">
        <v>16</v>
      </c>
    </row>
    <row r="13" ht="12.75">
      <c r="D13" s="2" t="s">
        <v>17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8"/>
  <sheetViews>
    <sheetView windowProtection="1" tabSelected="1" workbookViewId="0" topLeftCell="A1">
      <selection activeCell="E7" sqref="E7"/>
    </sheetView>
  </sheetViews>
  <sheetFormatPr defaultColWidth="9.140625" defaultRowHeight="12.75"/>
  <cols>
    <col min="1" max="1" width="23.57421875" style="2" customWidth="1"/>
    <col min="2" max="2" width="11.140625" style="2" customWidth="1"/>
    <col min="3" max="3" width="10.28125" style="2" customWidth="1"/>
    <col min="4" max="4" width="46.57421875" style="2" customWidth="1"/>
    <col min="5" max="16384" width="9.140625" style="2" customWidth="1"/>
  </cols>
  <sheetData>
    <row r="2" spans="2:3" ht="13.5" thickBot="1">
      <c r="B2" s="2" t="s">
        <v>11</v>
      </c>
      <c r="C2" s="2" t="s">
        <v>12</v>
      </c>
    </row>
    <row r="3" spans="1:6" ht="13.5" thickBot="1">
      <c r="A3" s="2" t="str">
        <f>PROPER("STEAM GENERATION PER DAY")</f>
        <v>Steam Generation Per Day</v>
      </c>
      <c r="B3" s="9">
        <f>E3*24</f>
        <v>4800</v>
      </c>
      <c r="C3" s="2" t="s">
        <v>0</v>
      </c>
      <c r="D3" s="2" t="s">
        <v>20</v>
      </c>
      <c r="E3" s="8">
        <v>200</v>
      </c>
      <c r="F3" s="2" t="s">
        <v>34</v>
      </c>
    </row>
    <row r="4" spans="1:6" ht="13.5" thickBot="1">
      <c r="A4" s="2" t="str">
        <f>PROPER("COAL CONSUME PER DAY")</f>
        <v>Coal Consume Per Day</v>
      </c>
      <c r="B4" s="9">
        <f>E6*C18</f>
        <v>164.45454545454544</v>
      </c>
      <c r="C4" s="2" t="s">
        <v>0</v>
      </c>
      <c r="D4" s="2" t="s">
        <v>27</v>
      </c>
      <c r="E4" s="8">
        <v>8000</v>
      </c>
      <c r="F4" s="2" t="s">
        <v>37</v>
      </c>
    </row>
    <row r="5" spans="1:6" ht="13.5" thickBot="1">
      <c r="A5" s="2" t="str">
        <f>PROPER("PETCOKE CONSUME PER DAY")</f>
        <v>Petcoke Consume Per Day</v>
      </c>
      <c r="B5" s="9">
        <f>C18*E7</f>
        <v>383.7272727272727</v>
      </c>
      <c r="C5" s="2" t="s">
        <v>0</v>
      </c>
      <c r="D5" s="6" t="s">
        <v>28</v>
      </c>
      <c r="E5" s="8">
        <v>4800</v>
      </c>
      <c r="F5" s="2" t="s">
        <v>38</v>
      </c>
    </row>
    <row r="6" spans="1:6" ht="13.5" thickBot="1">
      <c r="A6" s="2" t="s">
        <v>1</v>
      </c>
      <c r="B6" s="10">
        <v>0.75</v>
      </c>
      <c r="C6" s="2" t="s">
        <v>2</v>
      </c>
      <c r="E6" s="8">
        <v>0.3</v>
      </c>
      <c r="F6" s="7" t="s">
        <v>24</v>
      </c>
    </row>
    <row r="7" spans="1:6" ht="13.5" thickBot="1">
      <c r="A7" s="2" t="s">
        <v>13</v>
      </c>
      <c r="B7" s="9">
        <v>7</v>
      </c>
      <c r="C7" s="2" t="s">
        <v>2</v>
      </c>
      <c r="E7" s="7">
        <f>1-E6</f>
        <v>0.7</v>
      </c>
      <c r="F7" s="7" t="s">
        <v>25</v>
      </c>
    </row>
    <row r="8" spans="1:6" ht="13.5" thickBot="1">
      <c r="A8" s="2" t="s">
        <v>6</v>
      </c>
      <c r="B8" s="9">
        <v>0.85</v>
      </c>
      <c r="C8" s="2" t="s">
        <v>9</v>
      </c>
      <c r="D8" s="2" t="s">
        <v>18</v>
      </c>
      <c r="E8" s="8">
        <v>20</v>
      </c>
      <c r="F8" s="7" t="s">
        <v>26</v>
      </c>
    </row>
    <row r="9" spans="1:4" ht="13.5" thickBot="1">
      <c r="A9" s="2" t="s">
        <v>10</v>
      </c>
      <c r="B9" s="9">
        <v>2.5</v>
      </c>
      <c r="C9" s="2" t="s">
        <v>9</v>
      </c>
      <c r="D9" s="2" t="s">
        <v>18</v>
      </c>
    </row>
    <row r="10" spans="1:3" ht="13.5" thickBot="1">
      <c r="A10" s="2" t="s">
        <v>14</v>
      </c>
      <c r="B10" s="9">
        <f>((((B4*1000*B6)/100)+((B5*1000*B7)/100)))/32</f>
        <v>877.9474431818182</v>
      </c>
      <c r="C10" s="2" t="s">
        <v>3</v>
      </c>
    </row>
    <row r="11" spans="1:4" ht="13.5" thickBot="1">
      <c r="A11" s="2" t="s">
        <v>4</v>
      </c>
      <c r="B11" s="9">
        <f>(B10*B9*100)/B8</f>
        <v>258219.83622994655</v>
      </c>
      <c r="C11" s="2" t="s">
        <v>5</v>
      </c>
      <c r="D11" s="2" t="s">
        <v>15</v>
      </c>
    </row>
    <row r="12" spans="1:4" ht="13.5" thickBot="1">
      <c r="A12" s="2" t="s">
        <v>7</v>
      </c>
      <c r="B12" s="16">
        <f>B11/(1000*24)</f>
        <v>10.759159842914439</v>
      </c>
      <c r="C12" s="2" t="s">
        <v>8</v>
      </c>
      <c r="D12" s="2" t="s">
        <v>16</v>
      </c>
    </row>
    <row r="13" ht="12.75">
      <c r="D13" s="2" t="s">
        <v>17</v>
      </c>
    </row>
    <row r="14" spans="2:4" ht="38.25">
      <c r="B14" s="11" t="s">
        <v>29</v>
      </c>
      <c r="C14" s="13">
        <f>B3/(B4+B5)</f>
        <v>8.756218905472638</v>
      </c>
      <c r="D14" s="12" t="s">
        <v>35</v>
      </c>
    </row>
    <row r="15" spans="2:4" ht="12.75">
      <c r="B15" s="17" t="s">
        <v>36</v>
      </c>
      <c r="C15" s="18"/>
      <c r="D15" s="15">
        <f>(0.7*E4+0.3*E5)</f>
        <v>7040</v>
      </c>
    </row>
    <row r="16" spans="2:4" ht="25.5">
      <c r="B16" s="11" t="s">
        <v>31</v>
      </c>
      <c r="C16" s="13">
        <f>200/33.5</f>
        <v>5.970149253731344</v>
      </c>
      <c r="D16" s="12" t="s">
        <v>30</v>
      </c>
    </row>
    <row r="17" spans="1:4" ht="12.75">
      <c r="A17" s="14"/>
      <c r="B17" s="17" t="s">
        <v>39</v>
      </c>
      <c r="C17" s="18"/>
      <c r="D17" s="12">
        <f>E5</f>
        <v>4800</v>
      </c>
    </row>
    <row r="18" spans="2:4" ht="51">
      <c r="B18" s="11" t="s">
        <v>33</v>
      </c>
      <c r="C18" s="13">
        <f>(D17/D15*(E3/C16))*24</f>
        <v>548.1818181818181</v>
      </c>
      <c r="D18" s="13" t="s">
        <v>32</v>
      </c>
    </row>
  </sheetData>
  <sheetProtection password="E9A7" sheet="1" objects="1" scenarios="1"/>
  <mergeCells count="2">
    <mergeCell ref="B15:C15"/>
    <mergeCell ref="B17:C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Tata Chemicals Ltd.Mithapur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CARDEM &amp; MIS</dc:creator>
  <cp:keywords/>
  <dc:description/>
  <cp:lastModifiedBy>shift</cp:lastModifiedBy>
  <dcterms:created xsi:type="dcterms:W3CDTF">2002-12-18T02:45:55Z</dcterms:created>
  <dcterms:modified xsi:type="dcterms:W3CDTF">2004-02-12T14:43:09Z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